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3 - Interiér" sheetId="2" r:id="rId2"/>
    <sheet name="003 - Interiér_01" sheetId="3" r:id="rId3"/>
    <sheet name="006 - Interiér cvičná kuc..." sheetId="4" r:id="rId4"/>
    <sheet name="003 - Interiér bez cvičné..." sheetId="5" r:id="rId5"/>
    <sheet name="Pokyny pro vyplnění" sheetId="6" r:id="rId6"/>
  </sheets>
  <definedNames>
    <definedName name="_xlnm.Print_Area" localSheetId="0">'Rekapitulace stavby'!$D$4:$AO$33,'Rekapitulace stavby'!$C$39:$AQ$59</definedName>
    <definedName name="_xlnm.Print_Titles" localSheetId="0">'Rekapitulace stavby'!$49:$49</definedName>
    <definedName name="_xlnm._FilterDatabase" localSheetId="1" hidden="1">'003 - Interiér'!$C$87:$K$165</definedName>
    <definedName name="_xlnm.Print_Area" localSheetId="1">'003 - Interiér'!$C$4:$J$38,'003 - Interiér'!$C$44:$J$67,'003 - Interiér'!$C$73:$K$165</definedName>
    <definedName name="_xlnm.Print_Titles" localSheetId="1">'003 - Interiér'!$87:$87</definedName>
    <definedName name="_xlnm._FilterDatabase" localSheetId="2" hidden="1">'003 - Interiér_01'!$C$84:$K$164</definedName>
    <definedName name="_xlnm.Print_Area" localSheetId="2">'003 - Interiér_01'!$C$4:$J$38,'003 - Interiér_01'!$C$44:$J$64,'003 - Interiér_01'!$C$70:$K$164</definedName>
    <definedName name="_xlnm.Print_Titles" localSheetId="2">'003 - Interiér_01'!$84:$84</definedName>
    <definedName name="_xlnm._FilterDatabase" localSheetId="3" hidden="1">'006 - Interiér cvičná kuc...'!$C$83:$K$138</definedName>
    <definedName name="_xlnm.Print_Area" localSheetId="3">'006 - Interiér cvičná kuc...'!$C$4:$J$38,'006 - Interiér cvičná kuc...'!$C$44:$J$63,'006 - Interiér cvičná kuc...'!$C$69:$K$138</definedName>
    <definedName name="_xlnm.Print_Titles" localSheetId="3">'006 - Interiér cvičná kuc...'!$83:$83</definedName>
    <definedName name="_xlnm._FilterDatabase" localSheetId="4" hidden="1">'003 - Interiér bez cvičné...'!$C$83:$K$134</definedName>
    <definedName name="_xlnm.Print_Area" localSheetId="4">'003 - Interiér bez cvičné...'!$C$4:$J$38,'003 - Interiér bez cvičné...'!$C$44:$J$63,'003 - Interiér bez cvičné...'!$C$69:$K$134</definedName>
    <definedName name="_xlnm.Print_Titles" localSheetId="4">'003 - Interiér bez cvičné...'!$83:$83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8"/>
  <c r="AX58"/>
  <c i="5"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T104"/>
  <c r="R105"/>
  <c r="R104"/>
  <c r="P105"/>
  <c r="P104"/>
  <c r="BK105"/>
  <c r="BK104"/>
  <c r="J104"/>
  <c r="J105"/>
  <c r="BE105"/>
  <c r="J62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6"/>
  <c i="1" r="BD58"/>
  <c i="5" r="BH86"/>
  <c r="F35"/>
  <c i="1" r="BC58"/>
  <c i="5" r="BG86"/>
  <c r="F34"/>
  <c i="1" r="BB58"/>
  <c i="5" r="BF86"/>
  <c r="J33"/>
  <c i="1" r="AW58"/>
  <c i="5" r="F33"/>
  <c i="1" r="BA58"/>
  <c i="5" r="T86"/>
  <c r="T85"/>
  <c r="T84"/>
  <c r="R86"/>
  <c r="R85"/>
  <c r="R84"/>
  <c r="P86"/>
  <c r="P85"/>
  <c r="P84"/>
  <c i="1" r="AU58"/>
  <c i="5" r="BK86"/>
  <c r="BK85"/>
  <c r="J85"/>
  <c r="BK84"/>
  <c r="J84"/>
  <c r="J60"/>
  <c r="J29"/>
  <c i="1" r="AG58"/>
  <c i="5" r="J86"/>
  <c r="BE86"/>
  <c r="J32"/>
  <c i="1" r="AV58"/>
  <c i="5" r="F32"/>
  <c i="1" r="AZ58"/>
  <c i="5" r="J61"/>
  <c r="F78"/>
  <c r="E76"/>
  <c r="F53"/>
  <c r="E51"/>
  <c r="J38"/>
  <c r="J23"/>
  <c r="E23"/>
  <c r="J80"/>
  <c r="J55"/>
  <c r="J22"/>
  <c r="J20"/>
  <c r="E20"/>
  <c r="F81"/>
  <c r="F56"/>
  <c r="J19"/>
  <c r="J17"/>
  <c r="E17"/>
  <c r="F80"/>
  <c r="F55"/>
  <c r="J16"/>
  <c r="J14"/>
  <c r="J78"/>
  <c r="J53"/>
  <c r="E7"/>
  <c r="E72"/>
  <c r="E47"/>
  <c i="1" r="AY57"/>
  <c r="AX57"/>
  <c i="4"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T118"/>
  <c r="R119"/>
  <c r="R118"/>
  <c r="P119"/>
  <c r="P118"/>
  <c r="BK119"/>
  <c r="BK118"/>
  <c r="J118"/>
  <c r="J119"/>
  <c r="BE119"/>
  <c r="J62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6"/>
  <c i="1" r="BD57"/>
  <c i="4" r="BH86"/>
  <c r="F35"/>
  <c i="1" r="BC57"/>
  <c i="4" r="BG86"/>
  <c r="F34"/>
  <c i="1" r="BB57"/>
  <c i="4" r="BF86"/>
  <c r="J33"/>
  <c i="1" r="AW57"/>
  <c i="4" r="F33"/>
  <c i="1" r="BA57"/>
  <c i="4" r="T86"/>
  <c r="T85"/>
  <c r="T84"/>
  <c r="R86"/>
  <c r="R85"/>
  <c r="R84"/>
  <c r="P86"/>
  <c r="P85"/>
  <c r="P84"/>
  <c i="1" r="AU57"/>
  <c i="4" r="BK86"/>
  <c r="BK85"/>
  <c r="J85"/>
  <c r="BK84"/>
  <c r="J84"/>
  <c r="J60"/>
  <c r="J29"/>
  <c i="1" r="AG57"/>
  <c i="4" r="J86"/>
  <c r="BE86"/>
  <c r="J32"/>
  <c i="1" r="AV57"/>
  <c i="4" r="F32"/>
  <c i="1" r="AZ57"/>
  <c i="4" r="J61"/>
  <c r="F78"/>
  <c r="E76"/>
  <c r="F53"/>
  <c r="E51"/>
  <c r="J38"/>
  <c r="J23"/>
  <c r="E23"/>
  <c r="J80"/>
  <c r="J55"/>
  <c r="J22"/>
  <c r="J20"/>
  <c r="E20"/>
  <c r="F81"/>
  <c r="F56"/>
  <c r="J19"/>
  <c r="J17"/>
  <c r="E17"/>
  <c r="F80"/>
  <c r="F55"/>
  <c r="J16"/>
  <c r="J14"/>
  <c r="J78"/>
  <c r="J53"/>
  <c r="E7"/>
  <c r="E72"/>
  <c r="E47"/>
  <c i="1" r="AY55"/>
  <c r="AX55"/>
  <c i="3"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3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T115"/>
  <c r="R116"/>
  <c r="R115"/>
  <c r="P116"/>
  <c r="P115"/>
  <c r="BK116"/>
  <c r="BK115"/>
  <c r="J115"/>
  <c r="J116"/>
  <c r="BE116"/>
  <c r="J62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6"/>
  <c i="1" r="BD55"/>
  <c i="3" r="BH87"/>
  <c r="F35"/>
  <c i="1" r="BC55"/>
  <c i="3" r="BG87"/>
  <c r="F34"/>
  <c i="1" r="BB55"/>
  <c i="3" r="BF87"/>
  <c r="J33"/>
  <c i="1" r="AW55"/>
  <c i="3" r="F33"/>
  <c i="1" r="BA55"/>
  <c i="3" r="T87"/>
  <c r="T86"/>
  <c r="T85"/>
  <c r="R87"/>
  <c r="R86"/>
  <c r="R85"/>
  <c r="P87"/>
  <c r="P86"/>
  <c r="P85"/>
  <c i="1" r="AU55"/>
  <c i="3" r="BK87"/>
  <c r="BK86"/>
  <c r="J86"/>
  <c r="BK85"/>
  <c r="J85"/>
  <c r="J60"/>
  <c r="J29"/>
  <c i="1" r="AG55"/>
  <c i="3" r="J87"/>
  <c r="BE87"/>
  <c r="J32"/>
  <c i="1" r="AV55"/>
  <c i="3" r="F32"/>
  <c i="1" r="AZ55"/>
  <c i="3" r="J61"/>
  <c r="F79"/>
  <c r="E77"/>
  <c r="F53"/>
  <c r="E51"/>
  <c r="J38"/>
  <c r="J23"/>
  <c r="E23"/>
  <c r="J81"/>
  <c r="J55"/>
  <c r="J22"/>
  <c r="J20"/>
  <c r="E20"/>
  <c r="F82"/>
  <c r="F56"/>
  <c r="J19"/>
  <c r="J17"/>
  <c r="E17"/>
  <c r="F81"/>
  <c r="F55"/>
  <c r="J16"/>
  <c r="J14"/>
  <c r="J79"/>
  <c r="J53"/>
  <c r="E7"/>
  <c r="E73"/>
  <c r="E47"/>
  <c i="1" r="AY53"/>
  <c r="AX53"/>
  <c i="2" r="BI164"/>
  <c r="BH164"/>
  <c r="BG164"/>
  <c r="BF164"/>
  <c r="T164"/>
  <c r="R164"/>
  <c r="P164"/>
  <c r="BK164"/>
  <c r="J164"/>
  <c r="BE164"/>
  <c r="BI162"/>
  <c r="BH162"/>
  <c r="BG162"/>
  <c r="BF162"/>
  <c r="T162"/>
  <c r="T161"/>
  <c r="R162"/>
  <c r="R161"/>
  <c r="P162"/>
  <c r="P161"/>
  <c r="BK162"/>
  <c r="BK161"/>
  <c r="J161"/>
  <c r="J162"/>
  <c r="BE162"/>
  <c r="J66"/>
  <c r="BI159"/>
  <c r="BH159"/>
  <c r="BG159"/>
  <c r="BF159"/>
  <c r="T159"/>
  <c r="R159"/>
  <c r="P159"/>
  <c r="BK159"/>
  <c r="J159"/>
  <c r="BE159"/>
  <c r="BI157"/>
  <c r="BH157"/>
  <c r="BG157"/>
  <c r="BF157"/>
  <c r="T157"/>
  <c r="T156"/>
  <c r="R157"/>
  <c r="R156"/>
  <c r="P157"/>
  <c r="P156"/>
  <c r="BK157"/>
  <c r="BK156"/>
  <c r="J156"/>
  <c r="J157"/>
  <c r="BE157"/>
  <c r="J65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/>
  <c r="J151"/>
  <c r="J152"/>
  <c r="BE152"/>
  <c r="J64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T139"/>
  <c r="R140"/>
  <c r="R139"/>
  <c r="P140"/>
  <c r="P139"/>
  <c r="BK140"/>
  <c r="BK139"/>
  <c r="J139"/>
  <c r="J140"/>
  <c r="BE140"/>
  <c r="J63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T106"/>
  <c r="R107"/>
  <c r="R106"/>
  <c r="P107"/>
  <c r="P106"/>
  <c r="BK107"/>
  <c r="BK106"/>
  <c r="J106"/>
  <c r="J107"/>
  <c r="BE107"/>
  <c r="J62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6"/>
  <c i="1" r="BD53"/>
  <c i="2" r="BH90"/>
  <c r="F35"/>
  <c i="1" r="BC53"/>
  <c i="2" r="BG90"/>
  <c r="F34"/>
  <c i="1" r="BB53"/>
  <c i="2" r="BF90"/>
  <c r="J33"/>
  <c i="1" r="AW53"/>
  <c i="2" r="F33"/>
  <c i="1" r="BA53"/>
  <c i="2" r="T90"/>
  <c r="T89"/>
  <c r="T88"/>
  <c r="R90"/>
  <c r="R89"/>
  <c r="R88"/>
  <c r="P90"/>
  <c r="P89"/>
  <c r="P88"/>
  <c i="1" r="AU53"/>
  <c i="2" r="BK90"/>
  <c r="BK89"/>
  <c r="J89"/>
  <c r="BK88"/>
  <c r="J88"/>
  <c r="J60"/>
  <c r="J29"/>
  <c i="1" r="AG53"/>
  <c i="2" r="J90"/>
  <c r="BE90"/>
  <c r="J32"/>
  <c i="1" r="AV53"/>
  <c i="2" r="F32"/>
  <c i="1" r="AZ53"/>
  <c i="2" r="J61"/>
  <c r="F82"/>
  <c r="E80"/>
  <c r="F53"/>
  <c r="E51"/>
  <c r="J38"/>
  <c r="J23"/>
  <c r="E23"/>
  <c r="J84"/>
  <c r="J55"/>
  <c r="J22"/>
  <c r="J20"/>
  <c r="E20"/>
  <c r="F85"/>
  <c r="F56"/>
  <c r="J19"/>
  <c r="J17"/>
  <c r="E17"/>
  <c r="F84"/>
  <c r="F55"/>
  <c r="J16"/>
  <c r="J14"/>
  <c r="J82"/>
  <c r="J53"/>
  <c r="E7"/>
  <c r="E76"/>
  <c r="E47"/>
  <c i="1" r="BD56"/>
  <c r="BC56"/>
  <c r="BB56"/>
  <c r="BA56"/>
  <c r="AZ56"/>
  <c r="AY56"/>
  <c r="AX56"/>
  <c r="AW56"/>
  <c r="AV56"/>
  <c r="AU56"/>
  <c r="AT56"/>
  <c r="AS56"/>
  <c r="AG56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8"/>
  <c r="AN58"/>
  <c r="AT57"/>
  <c r="AN57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<sst xmlns="http://schemas.openxmlformats.org/spreadsheetml/2006/main">
  <si>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</si>
  <si>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</si>
  <si>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</si>
  <si>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</si>
  <si>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</si>
  <si>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</si>
  <si>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</si>
  <si>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{5c4e6d8a-67d4-4eb0-bb4c-d8f649df6a73}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</si>
  <si>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</si>
  <si>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</si>
  <si>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</si>
  <si>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</si>
  <si>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</si>
  <si>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</si>
  <si>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</si>
  <si>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</si>
  <si>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</si>
  <si>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</si>
  <si>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</si>
  <si>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odborných učeben v Karviné - školy I - interiér</t>
  </si>
  <si>
    <t>KSO:</t>
  </si>
  <si>
    <t/>
  </si>
  <si>
    <t>CC-CZ:</t>
  </si>
  <si>
    <t>Místo:</t>
  </si>
  <si>
    <t xml:space="preserve"> </t>
  </si>
  <si>
    <t>Datum:</t>
  </si>
  <si>
    <t>4. 9. 2017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</si>
  <si>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</si>
  <si>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</si>
  <si>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</si>
  <si>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</si>
  <si>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</si>
  <si>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</si>
  <si>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</si>
  <si>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</si>
  <si>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</si>
  <si>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</si>
  <si>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</si>
  <si>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</si>
  <si>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</si>
  <si>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</si>
  <si>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</si>
  <si>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</si>
  <si>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</si>
  <si>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</si>
  <si>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</si>
  <si>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</si>
  <si>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</si>
  <si>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</si>
  <si>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</si>
  <si>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</si>
  <si>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</si>
  <si>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</si>
  <si>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</si>
  <si>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</si>
  <si>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</si>
  <si>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</si>
  <si>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</si>
  <si>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</si>
  <si>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</si>
  <si>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</si>
  <si>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</si>
  <si>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</si>
  <si>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</si>
  <si>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</si>
  <si>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</si>
  <si>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</si>
  <si>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</si>
  <si>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</si>
  <si>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</si>
  <si>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</si>
  <si>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</si>
  <si>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</si>
  <si>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20170501001S2</t>
  </si>
  <si>
    <t>Rekonstrukce odborných učeben ZŠ a MŠ Prameny v Karviné - interiér</t>
  </si>
  <si>
    <t>STA</t>
  </si>
  <si>
    <t>1</t>
  </si>
  <si>
    <t>{95203692-743a-4f76-9eaf-4804d087ae01}</t>
  </si>
  <si>
    <t>801 32</t>
  </si>
  <si>
    <t>2</t>
  </si>
  <si>
    <t>/</t>
  </si>
  <si>
    <t>003</t>
  </si>
  <si>
    <t>Interiér</t>
  </si>
  <si>
    <t>Soupis</t>
  </si>
  <si>
    <t>{25be92ca-279e-4393-b56f-c80e48cb27c3}</t>
  </si>
  <si>
    <t>20170501003S1</t>
  </si>
  <si>
    <t>Rekonstrukce odborných učeben ZŠ a MŠ U Lesa v Karviné - interiér</t>
  </si>
  <si>
    <t>{0d96da21-69bc-4fcf-82d1-207981ff349e}</t>
  </si>
  <si>
    <t>{96357bb3-562c-40a8-a903-504ff40b7452}</t>
  </si>
  <si>
    <t>2017050100RS1</t>
  </si>
  <si>
    <t xml:space="preserve">Rekonstrukce odborných učeben ZŠ a MŠ U Studny  v Karviné - interiér</t>
  </si>
  <si>
    <t>{9c9f4b87-e30b-4be7-8090-be85a41b373d}</t>
  </si>
  <si>
    <t>006</t>
  </si>
  <si>
    <t xml:space="preserve">Interiér cvičná kuchyně </t>
  </si>
  <si>
    <t>{14c0e903-fd78-4bcb-89d5-4e4d9c23b2d5}</t>
  </si>
  <si>
    <t xml:space="preserve">Interiér bez cvičné kuchyně </t>
  </si>
  <si>
    <t>{b86bad59-a4e5-45f9-8738-4023312fa04f}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</si>
  <si>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</si>
  <si>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</si>
  <si>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</si>
  <si>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</si>
  <si>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</si>
  <si>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</si>
  <si>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</si>
  <si>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20170501001S2 - Rekonstrukce odborných učeben ZŠ a MŠ Prameny v Karviné - interiér</t>
  </si>
  <si>
    <t>Soupis:</t>
  </si>
  <si>
    <t>003 - Interiér</t>
  </si>
  <si>
    <t>REKAPITULACE ČLENĚNÍ SOUPISU PRACÍ</t>
  </si>
  <si>
    <t>Kód dílu - Popis</t>
  </si>
  <si>
    <t>Cena celkem [CZK]</t>
  </si>
  <si>
    <t>Náklady soupisu celkem</t>
  </si>
  <si>
    <t>-1</t>
  </si>
  <si>
    <t>D1 - Kabinet</t>
  </si>
  <si>
    <t>D2 - Dílny a rukodělné práce</t>
  </si>
  <si>
    <t>D3 - Sklad dílen</t>
  </si>
  <si>
    <t>D4 - Příruční sklad</t>
  </si>
  <si>
    <t>D5 - Šatna dívek</t>
  </si>
  <si>
    <t>D6 - Šatna chlapců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</si>
  <si>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</si>
  <si>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</si>
  <si>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</si>
  <si>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</si>
  <si>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</si>
  <si>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</si>
  <si>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</si>
  <si>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</si>
  <si>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</si>
  <si>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</si>
  <si>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</si>
  <si>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</si>
  <si>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</si>
  <si>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</si>
  <si>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</si>
  <si>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Kabinet</t>
  </si>
  <si>
    <t>ROZPOCET</t>
  </si>
  <si>
    <t>K</t>
  </si>
  <si>
    <t xml:space="preserve">1.NP   1.01</t>
  </si>
  <si>
    <t>Pracovní stůl s kontejnerem ,zádová deska</t>
  </si>
  <si>
    <t>KUS</t>
  </si>
  <si>
    <t>4</t>
  </si>
  <si>
    <t>P</t>
  </si>
  <si>
    <t>Poznámka k položce:
Položka musí zahrnovat kompletní vynášku,montáž,dopravu nábytku,vodoinstalaci v nábytku,elektroinstalaci v nábytku včetně revizí a kompletní úklid.</t>
  </si>
  <si>
    <t xml:space="preserve">1.NP   1.01.1</t>
  </si>
  <si>
    <t>Nádstavec ,dveře dělené</t>
  </si>
  <si>
    <t>3</t>
  </si>
  <si>
    <t xml:space="preserve">1.NP   1.01.2</t>
  </si>
  <si>
    <t>Nízká skříňka ,dveře dělené</t>
  </si>
  <si>
    <t>6</t>
  </si>
  <si>
    <t xml:space="preserve">1.NP   1.01.3</t>
  </si>
  <si>
    <t>Vysoká skříň ,dělené dveře</t>
  </si>
  <si>
    <t>8</t>
  </si>
  <si>
    <t>5</t>
  </si>
  <si>
    <t xml:space="preserve">1.NP   1.01.4</t>
  </si>
  <si>
    <t>Regál otevřený policový</t>
  </si>
  <si>
    <t>10</t>
  </si>
  <si>
    <t xml:space="preserve">1.NP   1.01.5</t>
  </si>
  <si>
    <t>Odkládací stěna</t>
  </si>
  <si>
    <t>12</t>
  </si>
  <si>
    <t>7</t>
  </si>
  <si>
    <t xml:space="preserve">1.NP   1.01.6</t>
  </si>
  <si>
    <t>Pracovní otočná židle kantora</t>
  </si>
  <si>
    <t>14</t>
  </si>
  <si>
    <t xml:space="preserve">1.NP   1.01.7</t>
  </si>
  <si>
    <t>Textilní nástěnka</t>
  </si>
  <si>
    <t>16</t>
  </si>
  <si>
    <t>D2</t>
  </si>
  <si>
    <t>Dílny a rukodělné práce</t>
  </si>
  <si>
    <t>9</t>
  </si>
  <si>
    <t xml:space="preserve">1.NP   1.02</t>
  </si>
  <si>
    <t>Pracovní stůl</t>
  </si>
  <si>
    <t>18</t>
  </si>
  <si>
    <t xml:space="preserve">1.NP   1.02.1</t>
  </si>
  <si>
    <t>Nádstavec,dveře</t>
  </si>
  <si>
    <t>20</t>
  </si>
  <si>
    <t>11</t>
  </si>
  <si>
    <t xml:space="preserve">1.NP   1.02.2</t>
  </si>
  <si>
    <t>Stůl žákovský se šuplíky a médii</t>
  </si>
  <si>
    <t>22</t>
  </si>
  <si>
    <t xml:space="preserve">1.NP   1.02.3</t>
  </si>
  <si>
    <t>Vysoká skříň ,dělené dveře(pro uložení nářadí žáků)</t>
  </si>
  <si>
    <t>24</t>
  </si>
  <si>
    <t>13</t>
  </si>
  <si>
    <t xml:space="preserve">1.NP   1.02.4</t>
  </si>
  <si>
    <t>Vysoká skříň ,2x dveře(pro ulož. nářadí kantora)</t>
  </si>
  <si>
    <t>26</t>
  </si>
  <si>
    <t xml:space="preserve">1.NP   1.02.5</t>
  </si>
  <si>
    <t>Vysoká skříň ,dělené dveře s vlisem</t>
  </si>
  <si>
    <t>28</t>
  </si>
  <si>
    <t>30</t>
  </si>
  <si>
    <t>32</t>
  </si>
  <si>
    <t>17</t>
  </si>
  <si>
    <t xml:space="preserve">1.NP   1.02.6</t>
  </si>
  <si>
    <t>Žákovská židle</t>
  </si>
  <si>
    <t>34</t>
  </si>
  <si>
    <t xml:space="preserve">1.NP   1.02.7</t>
  </si>
  <si>
    <t>Stůl pracovní pro 7 žáků+média</t>
  </si>
  <si>
    <t>36</t>
  </si>
  <si>
    <t>19</t>
  </si>
  <si>
    <t xml:space="preserve">1.NP   1.02.8</t>
  </si>
  <si>
    <t>Stůl pracovní pro 4 žáky+média</t>
  </si>
  <si>
    <t>38</t>
  </si>
  <si>
    <t xml:space="preserve">1.NP   1.02.9</t>
  </si>
  <si>
    <t>Pracovní židle-laboratorní</t>
  </si>
  <si>
    <t>40</t>
  </si>
  <si>
    <t xml:space="preserve">1.NP   1.02.10</t>
  </si>
  <si>
    <t>Nádstavec,dveře,police</t>
  </si>
  <si>
    <t>42</t>
  </si>
  <si>
    <t xml:space="preserve">1.NP   1.02.11</t>
  </si>
  <si>
    <t>Nádstavec,dveře,výklop</t>
  </si>
  <si>
    <t>44</t>
  </si>
  <si>
    <t>23</t>
  </si>
  <si>
    <t xml:space="preserve">1.NP   1.02.12</t>
  </si>
  <si>
    <t>Policový regál otevřený</t>
  </si>
  <si>
    <t>46</t>
  </si>
  <si>
    <t xml:space="preserve">1.NP   1.02.13</t>
  </si>
  <si>
    <t>Vestavné čelní posuvné dveře s policemi</t>
  </si>
  <si>
    <t>48</t>
  </si>
  <si>
    <t>D3</t>
  </si>
  <si>
    <t>Sklad dílen</t>
  </si>
  <si>
    <t>25</t>
  </si>
  <si>
    <t xml:space="preserve">1.NP   1.03</t>
  </si>
  <si>
    <t>Regál policový se šuplíkem</t>
  </si>
  <si>
    <t>50</t>
  </si>
  <si>
    <t xml:space="preserve">1.NP   1.03.1</t>
  </si>
  <si>
    <t>Zakladač na tyčový materiál</t>
  </si>
  <si>
    <t>52</t>
  </si>
  <si>
    <t>27</t>
  </si>
  <si>
    <t>54</t>
  </si>
  <si>
    <t xml:space="preserve">1.NP   1.03.2</t>
  </si>
  <si>
    <t>Regál na plošný materiál</t>
  </si>
  <si>
    <t>56</t>
  </si>
  <si>
    <t>29</t>
  </si>
  <si>
    <t xml:space="preserve">1.NP   1.03.3</t>
  </si>
  <si>
    <t>Regál policový</t>
  </si>
  <si>
    <t>58</t>
  </si>
  <si>
    <t xml:space="preserve">1.NP   1.03.4</t>
  </si>
  <si>
    <t>Hliníkové schůdky s držákem na stěnu</t>
  </si>
  <si>
    <t>60</t>
  </si>
  <si>
    <t>D4</t>
  </si>
  <si>
    <t>Příruční sklad</t>
  </si>
  <si>
    <t>31</t>
  </si>
  <si>
    <t xml:space="preserve">1.NP   1.04</t>
  </si>
  <si>
    <t>62</t>
  </si>
  <si>
    <t xml:space="preserve">1.NP   1.04.1</t>
  </si>
  <si>
    <t>Kontejner se šuplíky</t>
  </si>
  <si>
    <t>64</t>
  </si>
  <si>
    <t>D5</t>
  </si>
  <si>
    <t>Šatna dívek</t>
  </si>
  <si>
    <t>33</t>
  </si>
  <si>
    <t xml:space="preserve">1.NP   1.06</t>
  </si>
  <si>
    <t>Odkládací stěna s lavičkou</t>
  </si>
  <si>
    <t>66</t>
  </si>
  <si>
    <t>68</t>
  </si>
  <si>
    <t>D6</t>
  </si>
  <si>
    <t>Šatna chlapců</t>
  </si>
  <si>
    <t>35</t>
  </si>
  <si>
    <t xml:space="preserve">1.NP   1.07</t>
  </si>
  <si>
    <t>70</t>
  </si>
  <si>
    <t>72</t>
  </si>
  <si>
    <t>20170501003S1 - Rekonstrukce odborných učeben ZŠ a MŠ U Lesa v Karviné - interiér</t>
  </si>
  <si>
    <t>D1 - Učebna pěstitelských prací</t>
  </si>
  <si>
    <t>D2 - Dílny</t>
  </si>
  <si>
    <t>D3 - Kabinet</t>
  </si>
  <si>
    <t>Učebna pěstitelských prací</t>
  </si>
  <si>
    <t>Žákovský stůl</t>
  </si>
  <si>
    <t>Nádstavec,dveře dělené</t>
  </si>
  <si>
    <t>Vysoká skříň ,dveře dělené s roletkou</t>
  </si>
  <si>
    <t>Vysoká skříň otevřená se šuplíky</t>
  </si>
  <si>
    <t>Vysoká skříň otevřená-zkosená</t>
  </si>
  <si>
    <t>Nádstavec otevřený-zkosený</t>
  </si>
  <si>
    <t xml:space="preserve">1.NP   1.01.8</t>
  </si>
  <si>
    <t>Mycí centrum</t>
  </si>
  <si>
    <t xml:space="preserve">1.NP   1.01.9</t>
  </si>
  <si>
    <t>Lékárnička(bez obsahu)</t>
  </si>
  <si>
    <t xml:space="preserve">1.NP   1.01.10</t>
  </si>
  <si>
    <t>Závěsná skříňka</t>
  </si>
  <si>
    <t xml:space="preserve">1.NP   1.01.11</t>
  </si>
  <si>
    <t xml:space="preserve">1.NP   1.01.12</t>
  </si>
  <si>
    <t>Otěrová lišta</t>
  </si>
  <si>
    <t xml:space="preserve">1.NP   1.01.13</t>
  </si>
  <si>
    <t>Pracovní otočná židle kantora-laboratorní</t>
  </si>
  <si>
    <t>Dílny</t>
  </si>
  <si>
    <t>Pracovní stůl(pro montáž svěráků)</t>
  </si>
  <si>
    <t>Pracovní stůl pro stroje</t>
  </si>
  <si>
    <t>Pracovní stůl(pro montáž svěráku)</t>
  </si>
  <si>
    <t>Plechová skříň</t>
  </si>
  <si>
    <t>Vysoká skříň ,boxy, police</t>
  </si>
  <si>
    <t>Policový regál</t>
  </si>
  <si>
    <t xml:space="preserve">1.NP   1.02.14</t>
  </si>
  <si>
    <t>Konzola pro dlouhý materiál</t>
  </si>
  <si>
    <t xml:space="preserve">1.NP   1.04.2</t>
  </si>
  <si>
    <t>Nízká skříňka ,dveře</t>
  </si>
  <si>
    <t xml:space="preserve">1.NP   1.04.3</t>
  </si>
  <si>
    <t>37</t>
  </si>
  <si>
    <t xml:space="preserve">1.NP   1.04.4</t>
  </si>
  <si>
    <t>74</t>
  </si>
  <si>
    <t xml:space="preserve">1.NP   1.04.5</t>
  </si>
  <si>
    <t>76</t>
  </si>
  <si>
    <t>39</t>
  </si>
  <si>
    <t xml:space="preserve">1.NP   1.04.6</t>
  </si>
  <si>
    <t>78</t>
  </si>
  <si>
    <t xml:space="preserve">2017050100RS1 - Rekonstrukce odborných učeben ZŠ a MŠ U Studny  v Karviné - interiér</t>
  </si>
  <si>
    <t xml:space="preserve">006 - Interiér cvičná kuchyně </t>
  </si>
  <si>
    <t>D1 - Cvičná kuchyň</t>
  </si>
  <si>
    <t>D2 - Sklad cvičné kuchyně</t>
  </si>
  <si>
    <t>Cvičná kuchyň</t>
  </si>
  <si>
    <t>Jídelní stůl</t>
  </si>
  <si>
    <t>Skříň na vestavěnou lednice</t>
  </si>
  <si>
    <t>Vestavěná lednice</t>
  </si>
  <si>
    <t>Přípravný stůl s odpadkovými koši</t>
  </si>
  <si>
    <t xml:space="preserve">Vysoká skříň na  mikrovlnnou troubou</t>
  </si>
  <si>
    <t>Vestavěná mikrovlnná trouba</t>
  </si>
  <si>
    <t>Rohová kuchyňská linka</t>
  </si>
  <si>
    <t>Varná sklokeramická deska</t>
  </si>
  <si>
    <t>Vestavěná horkovzdušná trouba</t>
  </si>
  <si>
    <t xml:space="preserve">Otěrové obložení stěny                                     bm</t>
  </si>
  <si>
    <t>M</t>
  </si>
  <si>
    <t>Jídelní židle</t>
  </si>
  <si>
    <t>Sklad cvičné kuchyně</t>
  </si>
  <si>
    <t>Skříň s dveřmi a šuplíky</t>
  </si>
  <si>
    <t>Regál policový,kovová kostra,keramický povrch polic</t>
  </si>
  <si>
    <t xml:space="preserve">1.NP   1.04.7</t>
  </si>
  <si>
    <t>Odkládací stěna s policí</t>
  </si>
  <si>
    <t xml:space="preserve">1.NP   1.04.8</t>
  </si>
  <si>
    <t>Nástěnka</t>
  </si>
  <si>
    <t xml:space="preserve">1.NP   1.04.9</t>
  </si>
  <si>
    <t xml:space="preserve">003 - Interiér bez cvičné kuchyně </t>
  </si>
  <si>
    <t>D1 - Kabinet přírodopisu</t>
  </si>
  <si>
    <t>D2 - Učebna přírodopisu</t>
  </si>
  <si>
    <t>Kabinet přírodopisu</t>
  </si>
  <si>
    <t>Vysoká skříň s dveřmi</t>
  </si>
  <si>
    <t>Pořadač na mapy</t>
  </si>
  <si>
    <t>Učebna přírodopisu</t>
  </si>
  <si>
    <t>Pracovní stůl se šuplíky a médiovou skříňkou</t>
  </si>
  <si>
    <t>Demonstrační stůl s dvířky a šuplíky</t>
  </si>
  <si>
    <t>Roletová skříň na AV techniku</t>
  </si>
  <si>
    <t>Žákovský stůl s médiovou skříňkou</t>
  </si>
  <si>
    <t>Žákovský stůl pro tělesně postiženého žáka</t>
  </si>
  <si>
    <t xml:space="preserve">1.NP   1.03.5</t>
  </si>
  <si>
    <t>Středový médiový stůl s keramickou výlevkou,baterie</t>
  </si>
  <si>
    <t xml:space="preserve">1.NP   1.03.6</t>
  </si>
  <si>
    <t>Vysoká skříň dveře dělené+sklo</t>
  </si>
  <si>
    <t xml:space="preserve">1.NP   1.03.7</t>
  </si>
  <si>
    <t>Vysoká skříň dveře dělené</t>
  </si>
  <si>
    <t xml:space="preserve">1.NP   1.03.8</t>
  </si>
  <si>
    <t>Vysoká skříň dveře dělené+šuplíky</t>
  </si>
  <si>
    <t xml:space="preserve">1.NP   1.03.9</t>
  </si>
  <si>
    <t xml:space="preserve">1.NP   1.03.10</t>
  </si>
  <si>
    <t xml:space="preserve">1.NP   1.03.11</t>
  </si>
  <si>
    <t xml:space="preserve">1.NP   1.03.12</t>
  </si>
  <si>
    <t>Nástěnka textilní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</si>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</sst>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sz val="10"/>
      <color rgb="FF00336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none">
        <fgColor indexed="64"/>
        <bgColor indexed="65"/>
      </patternFill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11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5" fillId="0" borderId="18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5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2" borderId="1" xfId="0" applyFont="1" applyFill="1" applyBorder="1" applyAlignment="1">
      <alignment horizontal="left" vertical="center"/>
      <protection locked="0"/>
    </xf>
    <xf numFmtId="0" fontId="39" fillId="2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33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16.5" customHeight="1">
      <c r="B20" s="24"/>
      <c r="C20" s="25"/>
      <c r="D20" s="25"/>
      <c r="E20" s="40" t="s">
        <v>21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33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36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37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38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39</v>
      </c>
      <c r="E26" s="50"/>
      <c r="F26" s="51" t="s">
        <v>40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41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42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43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44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45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46</v>
      </c>
      <c r="U32" s="57"/>
      <c r="V32" s="57"/>
      <c r="W32" s="57"/>
      <c r="X32" s="59" t="s">
        <v>47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48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002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Rekonstrukce odborných učeben v Karviné - školy I - interiér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 xml:space="preserve"> 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4. 9. 2017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 xml:space="preserve"> 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32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49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30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50</v>
      </c>
      <c r="D49" s="93"/>
      <c r="E49" s="93"/>
      <c r="F49" s="93"/>
      <c r="G49" s="93"/>
      <c r="H49" s="94"/>
      <c r="I49" s="95" t="s">
        <v>51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52</v>
      </c>
      <c r="AH49" s="93"/>
      <c r="AI49" s="93"/>
      <c r="AJ49" s="93"/>
      <c r="AK49" s="93"/>
      <c r="AL49" s="93"/>
      <c r="AM49" s="93"/>
      <c r="AN49" s="95" t="s">
        <v>53</v>
      </c>
      <c r="AO49" s="93"/>
      <c r="AP49" s="93"/>
      <c r="AQ49" s="97" t="s">
        <v>54</v>
      </c>
      <c r="AR49" s="68"/>
      <c r="AS49" s="98" t="s">
        <v>55</v>
      </c>
      <c r="AT49" s="99" t="s">
        <v>56</v>
      </c>
      <c r="AU49" s="99" t="s">
        <v>57</v>
      </c>
      <c r="AV49" s="99" t="s">
        <v>58</v>
      </c>
      <c r="AW49" s="99" t="s">
        <v>59</v>
      </c>
      <c r="AX49" s="99" t="s">
        <v>60</v>
      </c>
      <c r="AY49" s="99" t="s">
        <v>61</v>
      </c>
      <c r="AZ49" s="99" t="s">
        <v>62</v>
      </c>
      <c r="BA49" s="99" t="s">
        <v>63</v>
      </c>
      <c r="BB49" s="99" t="s">
        <v>64</v>
      </c>
      <c r="BC49" s="99" t="s">
        <v>65</v>
      </c>
      <c r="BD49" s="100" t="s">
        <v>66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67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ROUND(AG52+AG54+AG56,2)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ROUND(AS52+AS54+AS56,2)</f>
        <v>0</v>
      </c>
      <c r="AT51" s="110">
        <f>ROUND(SUM(AV51:AW51),2)</f>
        <v>0</v>
      </c>
      <c r="AU51" s="111">
        <f>ROUND(AU52+AU54+AU56,5)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ROUND(AZ52+AZ54+AZ56,2)</f>
        <v>0</v>
      </c>
      <c r="BA51" s="110">
        <f>ROUND(BA52+BA54+BA56,2)</f>
        <v>0</v>
      </c>
      <c r="BB51" s="110">
        <f>ROUND(BB52+BB54+BB56,2)</f>
        <v>0</v>
      </c>
      <c r="BC51" s="110">
        <f>ROUND(BC52+BC54+BC56,2)</f>
        <v>0</v>
      </c>
      <c r="BD51" s="112">
        <f>ROUND(BD52+BD54+BD56,2)</f>
        <v>0</v>
      </c>
      <c r="BS51" s="113" t="s">
        <v>68</v>
      </c>
      <c r="BT51" s="113" t="s">
        <v>69</v>
      </c>
      <c r="BU51" s="114" t="s">
        <v>70</v>
      </c>
      <c r="BV51" s="113" t="s">
        <v>71</v>
      </c>
      <c r="BW51" s="113" t="s">
        <v>7</v>
      </c>
      <c r="BX51" s="113" t="s">
        <v>72</v>
      </c>
      <c r="CL51" s="113" t="s">
        <v>21</v>
      </c>
    </row>
    <row r="52" s="5" customFormat="1" ht="31.5" customHeight="1">
      <c r="B52" s="115"/>
      <c r="C52" s="116"/>
      <c r="D52" s="117" t="s">
        <v>73</v>
      </c>
      <c r="E52" s="117"/>
      <c r="F52" s="117"/>
      <c r="G52" s="117"/>
      <c r="H52" s="117"/>
      <c r="I52" s="118"/>
      <c r="J52" s="117" t="s">
        <v>74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9">
        <f>ROUND(AG53,2)</f>
        <v>0</v>
      </c>
      <c r="AH52" s="118"/>
      <c r="AI52" s="118"/>
      <c r="AJ52" s="118"/>
      <c r="AK52" s="118"/>
      <c r="AL52" s="118"/>
      <c r="AM52" s="118"/>
      <c r="AN52" s="120">
        <f>SUM(AG52,AT52)</f>
        <v>0</v>
      </c>
      <c r="AO52" s="118"/>
      <c r="AP52" s="118"/>
      <c r="AQ52" s="121" t="s">
        <v>75</v>
      </c>
      <c r="AR52" s="122"/>
      <c r="AS52" s="123">
        <f>ROUND(AS53,2)</f>
        <v>0</v>
      </c>
      <c r="AT52" s="124">
        <f>ROUND(SUM(AV52:AW52),2)</f>
        <v>0</v>
      </c>
      <c r="AU52" s="125">
        <f>ROUND(AU53,5)</f>
        <v>0</v>
      </c>
      <c r="AV52" s="124">
        <f>ROUND(AZ52*L26,2)</f>
        <v>0</v>
      </c>
      <c r="AW52" s="124">
        <f>ROUND(BA52*L27,2)</f>
        <v>0</v>
      </c>
      <c r="AX52" s="124">
        <f>ROUND(BB52*L26,2)</f>
        <v>0</v>
      </c>
      <c r="AY52" s="124">
        <f>ROUND(BC52*L27,2)</f>
        <v>0</v>
      </c>
      <c r="AZ52" s="124">
        <f>ROUND(AZ53,2)</f>
        <v>0</v>
      </c>
      <c r="BA52" s="124">
        <f>ROUND(BA53,2)</f>
        <v>0</v>
      </c>
      <c r="BB52" s="124">
        <f>ROUND(BB53,2)</f>
        <v>0</v>
      </c>
      <c r="BC52" s="124">
        <f>ROUND(BC53,2)</f>
        <v>0</v>
      </c>
      <c r="BD52" s="126">
        <f>ROUND(BD53,2)</f>
        <v>0</v>
      </c>
      <c r="BS52" s="127" t="s">
        <v>68</v>
      </c>
      <c r="BT52" s="127" t="s">
        <v>76</v>
      </c>
      <c r="BU52" s="127" t="s">
        <v>70</v>
      </c>
      <c r="BV52" s="127" t="s">
        <v>71</v>
      </c>
      <c r="BW52" s="127" t="s">
        <v>77</v>
      </c>
      <c r="BX52" s="127" t="s">
        <v>7</v>
      </c>
      <c r="CL52" s="127" t="s">
        <v>78</v>
      </c>
      <c r="CM52" s="127" t="s">
        <v>79</v>
      </c>
    </row>
    <row r="53" s="6" customFormat="1" ht="16.5" customHeight="1">
      <c r="A53" s="128" t="s">
        <v>80</v>
      </c>
      <c r="B53" s="129"/>
      <c r="C53" s="130"/>
      <c r="D53" s="130"/>
      <c r="E53" s="131" t="s">
        <v>81</v>
      </c>
      <c r="F53" s="131"/>
      <c r="G53" s="131"/>
      <c r="H53" s="131"/>
      <c r="I53" s="131"/>
      <c r="J53" s="130"/>
      <c r="K53" s="131" t="s">
        <v>82</v>
      </c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2">
        <f>'003 - Interiér'!J29</f>
        <v>0</v>
      </c>
      <c r="AH53" s="130"/>
      <c r="AI53" s="130"/>
      <c r="AJ53" s="130"/>
      <c r="AK53" s="130"/>
      <c r="AL53" s="130"/>
      <c r="AM53" s="130"/>
      <c r="AN53" s="132">
        <f>SUM(AG53,AT53)</f>
        <v>0</v>
      </c>
      <c r="AO53" s="130"/>
      <c r="AP53" s="130"/>
      <c r="AQ53" s="133" t="s">
        <v>83</v>
      </c>
      <c r="AR53" s="134"/>
      <c r="AS53" s="135">
        <v>0</v>
      </c>
      <c r="AT53" s="136">
        <f>ROUND(SUM(AV53:AW53),2)</f>
        <v>0</v>
      </c>
      <c r="AU53" s="137">
        <f>'003 - Interiér'!P88</f>
        <v>0</v>
      </c>
      <c r="AV53" s="136">
        <f>'003 - Interiér'!J32</f>
        <v>0</v>
      </c>
      <c r="AW53" s="136">
        <f>'003 - Interiér'!J33</f>
        <v>0</v>
      </c>
      <c r="AX53" s="136">
        <f>'003 - Interiér'!J34</f>
        <v>0</v>
      </c>
      <c r="AY53" s="136">
        <f>'003 - Interiér'!J35</f>
        <v>0</v>
      </c>
      <c r="AZ53" s="136">
        <f>'003 - Interiér'!F32</f>
        <v>0</v>
      </c>
      <c r="BA53" s="136">
        <f>'003 - Interiér'!F33</f>
        <v>0</v>
      </c>
      <c r="BB53" s="136">
        <f>'003 - Interiér'!F34</f>
        <v>0</v>
      </c>
      <c r="BC53" s="136">
        <f>'003 - Interiér'!F35</f>
        <v>0</v>
      </c>
      <c r="BD53" s="138">
        <f>'003 - Interiér'!F36</f>
        <v>0</v>
      </c>
      <c r="BT53" s="139" t="s">
        <v>79</v>
      </c>
      <c r="BV53" s="139" t="s">
        <v>71</v>
      </c>
      <c r="BW53" s="139" t="s">
        <v>84</v>
      </c>
      <c r="BX53" s="139" t="s">
        <v>77</v>
      </c>
      <c r="CL53" s="139" t="s">
        <v>21</v>
      </c>
    </row>
    <row r="54" s="5" customFormat="1" ht="31.5" customHeight="1">
      <c r="B54" s="115"/>
      <c r="C54" s="116"/>
      <c r="D54" s="117" t="s">
        <v>85</v>
      </c>
      <c r="E54" s="117"/>
      <c r="F54" s="117"/>
      <c r="G54" s="117"/>
      <c r="H54" s="117"/>
      <c r="I54" s="118"/>
      <c r="J54" s="117" t="s">
        <v>86</v>
      </c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9">
        <f>ROUND(AG55,2)</f>
        <v>0</v>
      </c>
      <c r="AH54" s="118"/>
      <c r="AI54" s="118"/>
      <c r="AJ54" s="118"/>
      <c r="AK54" s="118"/>
      <c r="AL54" s="118"/>
      <c r="AM54" s="118"/>
      <c r="AN54" s="120">
        <f>SUM(AG54,AT54)</f>
        <v>0</v>
      </c>
      <c r="AO54" s="118"/>
      <c r="AP54" s="118"/>
      <c r="AQ54" s="121" t="s">
        <v>75</v>
      </c>
      <c r="AR54" s="122"/>
      <c r="AS54" s="123">
        <f>ROUND(AS55,2)</f>
        <v>0</v>
      </c>
      <c r="AT54" s="124">
        <f>ROUND(SUM(AV54:AW54),2)</f>
        <v>0</v>
      </c>
      <c r="AU54" s="125">
        <f>ROUND(AU55,5)</f>
        <v>0</v>
      </c>
      <c r="AV54" s="124">
        <f>ROUND(AZ54*L26,2)</f>
        <v>0</v>
      </c>
      <c r="AW54" s="124">
        <f>ROUND(BA54*L27,2)</f>
        <v>0</v>
      </c>
      <c r="AX54" s="124">
        <f>ROUND(BB54*L26,2)</f>
        <v>0</v>
      </c>
      <c r="AY54" s="124">
        <f>ROUND(BC54*L27,2)</f>
        <v>0</v>
      </c>
      <c r="AZ54" s="124">
        <f>ROUND(AZ55,2)</f>
        <v>0</v>
      </c>
      <c r="BA54" s="124">
        <f>ROUND(BA55,2)</f>
        <v>0</v>
      </c>
      <c r="BB54" s="124">
        <f>ROUND(BB55,2)</f>
        <v>0</v>
      </c>
      <c r="BC54" s="124">
        <f>ROUND(BC55,2)</f>
        <v>0</v>
      </c>
      <c r="BD54" s="126">
        <f>ROUND(BD55,2)</f>
        <v>0</v>
      </c>
      <c r="BS54" s="127" t="s">
        <v>68</v>
      </c>
      <c r="BT54" s="127" t="s">
        <v>76</v>
      </c>
      <c r="BU54" s="127" t="s">
        <v>70</v>
      </c>
      <c r="BV54" s="127" t="s">
        <v>71</v>
      </c>
      <c r="BW54" s="127" t="s">
        <v>87</v>
      </c>
      <c r="BX54" s="127" t="s">
        <v>7</v>
      </c>
      <c r="CL54" s="127" t="s">
        <v>78</v>
      </c>
      <c r="CM54" s="127" t="s">
        <v>79</v>
      </c>
    </row>
    <row r="55" s="6" customFormat="1" ht="16.5" customHeight="1">
      <c r="A55" s="128" t="s">
        <v>80</v>
      </c>
      <c r="B55" s="129"/>
      <c r="C55" s="130"/>
      <c r="D55" s="130"/>
      <c r="E55" s="131" t="s">
        <v>81</v>
      </c>
      <c r="F55" s="131"/>
      <c r="G55" s="131"/>
      <c r="H55" s="131"/>
      <c r="I55" s="131"/>
      <c r="J55" s="130"/>
      <c r="K55" s="131" t="s">
        <v>82</v>
      </c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2">
        <f>'003 - Interiér_01'!J29</f>
        <v>0</v>
      </c>
      <c r="AH55" s="130"/>
      <c r="AI55" s="130"/>
      <c r="AJ55" s="130"/>
      <c r="AK55" s="130"/>
      <c r="AL55" s="130"/>
      <c r="AM55" s="130"/>
      <c r="AN55" s="132">
        <f>SUM(AG55,AT55)</f>
        <v>0</v>
      </c>
      <c r="AO55" s="130"/>
      <c r="AP55" s="130"/>
      <c r="AQ55" s="133" t="s">
        <v>83</v>
      </c>
      <c r="AR55" s="134"/>
      <c r="AS55" s="135">
        <v>0</v>
      </c>
      <c r="AT55" s="136">
        <f>ROUND(SUM(AV55:AW55),2)</f>
        <v>0</v>
      </c>
      <c r="AU55" s="137">
        <f>'003 - Interiér_01'!P85</f>
        <v>0</v>
      </c>
      <c r="AV55" s="136">
        <f>'003 - Interiér_01'!J32</f>
        <v>0</v>
      </c>
      <c r="AW55" s="136">
        <f>'003 - Interiér_01'!J33</f>
        <v>0</v>
      </c>
      <c r="AX55" s="136">
        <f>'003 - Interiér_01'!J34</f>
        <v>0</v>
      </c>
      <c r="AY55" s="136">
        <f>'003 - Interiér_01'!J35</f>
        <v>0</v>
      </c>
      <c r="AZ55" s="136">
        <f>'003 - Interiér_01'!F32</f>
        <v>0</v>
      </c>
      <c r="BA55" s="136">
        <f>'003 - Interiér_01'!F33</f>
        <v>0</v>
      </c>
      <c r="BB55" s="136">
        <f>'003 - Interiér_01'!F34</f>
        <v>0</v>
      </c>
      <c r="BC55" s="136">
        <f>'003 - Interiér_01'!F35</f>
        <v>0</v>
      </c>
      <c r="BD55" s="138">
        <f>'003 - Interiér_01'!F36</f>
        <v>0</v>
      </c>
      <c r="BT55" s="139" t="s">
        <v>79</v>
      </c>
      <c r="BV55" s="139" t="s">
        <v>71</v>
      </c>
      <c r="BW55" s="139" t="s">
        <v>88</v>
      </c>
      <c r="BX55" s="139" t="s">
        <v>87</v>
      </c>
      <c r="CL55" s="139" t="s">
        <v>21</v>
      </c>
    </row>
    <row r="56" s="5" customFormat="1" ht="31.5" customHeight="1"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ROUND(SUM(AG57:AG58),2)</f>
        <v>0</v>
      </c>
      <c r="AH56" s="118"/>
      <c r="AI56" s="118"/>
      <c r="AJ56" s="118"/>
      <c r="AK56" s="118"/>
      <c r="AL56" s="118"/>
      <c r="AM56" s="118"/>
      <c r="AN56" s="120">
        <f>SUM(AG56,AT56)</f>
        <v>0</v>
      </c>
      <c r="AO56" s="118"/>
      <c r="AP56" s="118"/>
      <c r="AQ56" s="121" t="s">
        <v>75</v>
      </c>
      <c r="AR56" s="122"/>
      <c r="AS56" s="123">
        <f>ROUND(SUM(AS57:AS58),2)</f>
        <v>0</v>
      </c>
      <c r="AT56" s="124">
        <f>ROUND(SUM(AV56:AW56),2)</f>
        <v>0</v>
      </c>
      <c r="AU56" s="125">
        <f>ROUND(SUM(AU57:AU58),5)</f>
        <v>0</v>
      </c>
      <c r="AV56" s="124">
        <f>ROUND(AZ56*L26,2)</f>
        <v>0</v>
      </c>
      <c r="AW56" s="124">
        <f>ROUND(BA56*L27,2)</f>
        <v>0</v>
      </c>
      <c r="AX56" s="124">
        <f>ROUND(BB56*L26,2)</f>
        <v>0</v>
      </c>
      <c r="AY56" s="124">
        <f>ROUND(BC56*L27,2)</f>
        <v>0</v>
      </c>
      <c r="AZ56" s="124">
        <f>ROUND(SUM(AZ57:AZ58),2)</f>
        <v>0</v>
      </c>
      <c r="BA56" s="124">
        <f>ROUND(SUM(BA57:BA58),2)</f>
        <v>0</v>
      </c>
      <c r="BB56" s="124">
        <f>ROUND(SUM(BB57:BB58),2)</f>
        <v>0</v>
      </c>
      <c r="BC56" s="124">
        <f>ROUND(SUM(BC57:BC58),2)</f>
        <v>0</v>
      </c>
      <c r="BD56" s="126">
        <f>ROUND(SUM(BD57:BD58),2)</f>
        <v>0</v>
      </c>
      <c r="BS56" s="127" t="s">
        <v>68</v>
      </c>
      <c r="BT56" s="127" t="s">
        <v>76</v>
      </c>
      <c r="BU56" s="127" t="s">
        <v>70</v>
      </c>
      <c r="BV56" s="127" t="s">
        <v>71</v>
      </c>
      <c r="BW56" s="127" t="s">
        <v>91</v>
      </c>
      <c r="BX56" s="127" t="s">
        <v>7</v>
      </c>
      <c r="CL56" s="127" t="s">
        <v>78</v>
      </c>
      <c r="CM56" s="127" t="s">
        <v>79</v>
      </c>
    </row>
    <row r="57" s="6" customFormat="1" ht="16.5" customHeight="1">
      <c r="A57" s="128" t="s">
        <v>80</v>
      </c>
      <c r="B57" s="129"/>
      <c r="C57" s="130"/>
      <c r="D57" s="130"/>
      <c r="E57" s="131" t="s">
        <v>92</v>
      </c>
      <c r="F57" s="131"/>
      <c r="G57" s="131"/>
      <c r="H57" s="131"/>
      <c r="I57" s="131"/>
      <c r="J57" s="130"/>
      <c r="K57" s="131" t="s">
        <v>93</v>
      </c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2">
        <f>'006 - Interiér cvičná kuc...'!J29</f>
        <v>0</v>
      </c>
      <c r="AH57" s="130"/>
      <c r="AI57" s="130"/>
      <c r="AJ57" s="130"/>
      <c r="AK57" s="130"/>
      <c r="AL57" s="130"/>
      <c r="AM57" s="130"/>
      <c r="AN57" s="132">
        <f>SUM(AG57,AT57)</f>
        <v>0</v>
      </c>
      <c r="AO57" s="130"/>
      <c r="AP57" s="130"/>
      <c r="AQ57" s="133" t="s">
        <v>83</v>
      </c>
      <c r="AR57" s="134"/>
      <c r="AS57" s="135">
        <v>0</v>
      </c>
      <c r="AT57" s="136">
        <f>ROUND(SUM(AV57:AW57),2)</f>
        <v>0</v>
      </c>
      <c r="AU57" s="137">
        <f>'006 - Interiér cvičná kuc...'!P84</f>
        <v>0</v>
      </c>
      <c r="AV57" s="136">
        <f>'006 - Interiér cvičná kuc...'!J32</f>
        <v>0</v>
      </c>
      <c r="AW57" s="136">
        <f>'006 - Interiér cvičná kuc...'!J33</f>
        <v>0</v>
      </c>
      <c r="AX57" s="136">
        <f>'006 - Interiér cvičná kuc...'!J34</f>
        <v>0</v>
      </c>
      <c r="AY57" s="136">
        <f>'006 - Interiér cvičná kuc...'!J35</f>
        <v>0</v>
      </c>
      <c r="AZ57" s="136">
        <f>'006 - Interiér cvičná kuc...'!F32</f>
        <v>0</v>
      </c>
      <c r="BA57" s="136">
        <f>'006 - Interiér cvičná kuc...'!F33</f>
        <v>0</v>
      </c>
      <c r="BB57" s="136">
        <f>'006 - Interiér cvičná kuc...'!F34</f>
        <v>0</v>
      </c>
      <c r="BC57" s="136">
        <f>'006 - Interiér cvičná kuc...'!F35</f>
        <v>0</v>
      </c>
      <c r="BD57" s="138">
        <f>'006 - Interiér cvičná kuc...'!F36</f>
        <v>0</v>
      </c>
      <c r="BT57" s="139" t="s">
        <v>79</v>
      </c>
      <c r="BV57" s="139" t="s">
        <v>71</v>
      </c>
      <c r="BW57" s="139" t="s">
        <v>94</v>
      </c>
      <c r="BX57" s="139" t="s">
        <v>91</v>
      </c>
      <c r="CL57" s="139" t="s">
        <v>21</v>
      </c>
    </row>
    <row r="58" s="6" customFormat="1" ht="16.5" customHeight="1">
      <c r="A58" s="128" t="s">
        <v>80</v>
      </c>
      <c r="B58" s="129"/>
      <c r="C58" s="130"/>
      <c r="D58" s="130"/>
      <c r="E58" s="131" t="s">
        <v>81</v>
      </c>
      <c r="F58" s="131"/>
      <c r="G58" s="131"/>
      <c r="H58" s="131"/>
      <c r="I58" s="131"/>
      <c r="J58" s="130"/>
      <c r="K58" s="131" t="s">
        <v>95</v>
      </c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2">
        <f>'003 - Interiér bez cvičné...'!J29</f>
        <v>0</v>
      </c>
      <c r="AH58" s="130"/>
      <c r="AI58" s="130"/>
      <c r="AJ58" s="130"/>
      <c r="AK58" s="130"/>
      <c r="AL58" s="130"/>
      <c r="AM58" s="130"/>
      <c r="AN58" s="132">
        <f>SUM(AG58,AT58)</f>
        <v>0</v>
      </c>
      <c r="AO58" s="130"/>
      <c r="AP58" s="130"/>
      <c r="AQ58" s="133" t="s">
        <v>83</v>
      </c>
      <c r="AR58" s="134"/>
      <c r="AS58" s="140">
        <v>0</v>
      </c>
      <c r="AT58" s="141">
        <f>ROUND(SUM(AV58:AW58),2)</f>
        <v>0</v>
      </c>
      <c r="AU58" s="142">
        <f>'003 - Interiér bez cvičné...'!P84</f>
        <v>0</v>
      </c>
      <c r="AV58" s="141">
        <f>'003 - Interiér bez cvičné...'!J32</f>
        <v>0</v>
      </c>
      <c r="AW58" s="141">
        <f>'003 - Interiér bez cvičné...'!J33</f>
        <v>0</v>
      </c>
      <c r="AX58" s="141">
        <f>'003 - Interiér bez cvičné...'!J34</f>
        <v>0</v>
      </c>
      <c r="AY58" s="141">
        <f>'003 - Interiér bez cvičné...'!J35</f>
        <v>0</v>
      </c>
      <c r="AZ58" s="141">
        <f>'003 - Interiér bez cvičné...'!F32</f>
        <v>0</v>
      </c>
      <c r="BA58" s="141">
        <f>'003 - Interiér bez cvičné...'!F33</f>
        <v>0</v>
      </c>
      <c r="BB58" s="141">
        <f>'003 - Interiér bez cvičné...'!F34</f>
        <v>0</v>
      </c>
      <c r="BC58" s="141">
        <f>'003 - Interiér bez cvičné...'!F35</f>
        <v>0</v>
      </c>
      <c r="BD58" s="143">
        <f>'003 - Interiér bez cvičné...'!F36</f>
        <v>0</v>
      </c>
      <c r="BT58" s="139" t="s">
        <v>79</v>
      </c>
      <c r="BV58" s="139" t="s">
        <v>71</v>
      </c>
      <c r="BW58" s="139" t="s">
        <v>96</v>
      </c>
      <c r="BX58" s="139" t="s">
        <v>91</v>
      </c>
      <c r="CL58" s="139" t="s">
        <v>21</v>
      </c>
    </row>
    <row r="59" s="1" customFormat="1" ht="30" customHeight="1">
      <c r="B59" s="42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68"/>
    </row>
    <row r="60" s="1" customFormat="1" ht="6.96" customHeight="1">
      <c r="B60" s="63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8"/>
    </row>
  </sheetData>
  <sheetProtection sheet="1" formatColumns="0" formatRows="0" objects="1" scenarios="1" spinCount="100000" saltValue="JFkneSX4pt24Lm0FxG/xq8nwN1KLNEh6LQn7Lw330/Pn9l4+QE0Nku9akYCaZacoMuD3YWrwMMesUVMqqpBjNA==" hashValue="y2rEpcSgZdxtEJZgQhEGEOz2FbMdnho6T9bNwheVgosJLdw+rPdLo/nGIGs0+UYA5r9yVOo32aVmRg6e7w1/4A==" algorithmName="SHA-512" password="CC35"/>
  <mergeCells count="6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003 - Interiér'!C2" display="/"/>
    <hyperlink ref="A55" location="'003 - Interiér_01'!C2" display="/"/>
    <hyperlink ref="A57" location="'006 - Interiér cvičná kuc...'!C2" display="/"/>
    <hyperlink ref="A58" location="'003 - Interiér bez cvičn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45"/>
      <c r="C1" s="145"/>
      <c r="D1" s="146" t="s">
        <v>1</v>
      </c>
      <c r="E1" s="145"/>
      <c r="F1" s="147" t="s">
        <v>97</v>
      </c>
      <c r="G1" s="147" t="s">
        <v>98</v>
      </c>
      <c r="H1" s="147"/>
      <c r="I1" s="148"/>
      <c r="J1" s="147" t="s">
        <v>99</v>
      </c>
      <c r="K1" s="146" t="s">
        <v>100</v>
      </c>
      <c r="L1" s="147" t="s">
        <v>101</v>
      </c>
      <c r="M1" s="147"/>
      <c r="N1" s="147"/>
      <c r="O1" s="147"/>
      <c r="P1" s="147"/>
      <c r="Q1" s="147"/>
      <c r="R1" s="147"/>
      <c r="S1" s="147"/>
      <c r="T1" s="14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84</v>
      </c>
    </row>
    <row r="3" ht="6.96" customHeight="1">
      <c r="B3" s="21"/>
      <c r="C3" s="22"/>
      <c r="D3" s="22"/>
      <c r="E3" s="22"/>
      <c r="F3" s="22"/>
      <c r="G3" s="22"/>
      <c r="H3" s="22"/>
      <c r="I3" s="149"/>
      <c r="J3" s="22"/>
      <c r="K3" s="23"/>
      <c r="AT3" s="20" t="s">
        <v>79</v>
      </c>
    </row>
    <row r="4" ht="36.96" customHeight="1">
      <c r="B4" s="24"/>
      <c r="C4" s="25"/>
      <c r="D4" s="26" t="s">
        <v>102</v>
      </c>
      <c r="E4" s="25"/>
      <c r="F4" s="25"/>
      <c r="G4" s="25"/>
      <c r="H4" s="25"/>
      <c r="I4" s="150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50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50"/>
      <c r="J6" s="25"/>
      <c r="K6" s="27"/>
    </row>
    <row r="7" ht="16.5" customHeight="1">
      <c r="B7" s="24"/>
      <c r="C7" s="25"/>
      <c r="D7" s="25"/>
      <c r="E7" s="151" t="str">
        <f>'Rekapitulace stavby'!K6</f>
        <v>Rekonstrukce odborných učeben v Karviné - školy I - interiér</v>
      </c>
      <c r="F7" s="36"/>
      <c r="G7" s="36"/>
      <c r="H7" s="36"/>
      <c r="I7" s="150"/>
      <c r="J7" s="25"/>
      <c r="K7" s="27"/>
    </row>
    <row r="8">
      <c r="B8" s="24"/>
      <c r="C8" s="25"/>
      <c r="D8" s="36" t="s">
        <v>103</v>
      </c>
      <c r="E8" s="25"/>
      <c r="F8" s="25"/>
      <c r="G8" s="25"/>
      <c r="H8" s="25"/>
      <c r="I8" s="150"/>
      <c r="J8" s="25"/>
      <c r="K8" s="27"/>
    </row>
    <row r="9" s="1" customFormat="1" ht="16.5" customHeight="1">
      <c r="B9" s="42"/>
      <c r="C9" s="43"/>
      <c r="D9" s="43"/>
      <c r="E9" s="151" t="s">
        <v>104</v>
      </c>
      <c r="F9" s="43"/>
      <c r="G9" s="43"/>
      <c r="H9" s="43"/>
      <c r="I9" s="152"/>
      <c r="J9" s="43"/>
      <c r="K9" s="47"/>
    </row>
    <row r="10" s="1" customFormat="1">
      <c r="B10" s="42"/>
      <c r="C10" s="43"/>
      <c r="D10" s="36" t="s">
        <v>105</v>
      </c>
      <c r="E10" s="43"/>
      <c r="F10" s="43"/>
      <c r="G10" s="43"/>
      <c r="H10" s="43"/>
      <c r="I10" s="152"/>
      <c r="J10" s="43"/>
      <c r="K10" s="47"/>
    </row>
    <row r="11" s="1" customFormat="1" ht="36.96" customHeight="1">
      <c r="B11" s="42"/>
      <c r="C11" s="43"/>
      <c r="D11" s="43"/>
      <c r="E11" s="153" t="s">
        <v>106</v>
      </c>
      <c r="F11" s="43"/>
      <c r="G11" s="43"/>
      <c r="H11" s="43"/>
      <c r="I11" s="152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152"/>
      <c r="J12" s="43"/>
      <c r="K12" s="47"/>
    </row>
    <row r="13" s="1" customFormat="1" ht="14.4" customHeight="1">
      <c r="B13" s="42"/>
      <c r="C13" s="43"/>
      <c r="D13" s="36" t="s">
        <v>20</v>
      </c>
      <c r="E13" s="43"/>
      <c r="F13" s="31" t="s">
        <v>21</v>
      </c>
      <c r="G13" s="43"/>
      <c r="H13" s="43"/>
      <c r="I13" s="154" t="s">
        <v>22</v>
      </c>
      <c r="J13" s="31" t="s">
        <v>21</v>
      </c>
      <c r="K13" s="47"/>
    </row>
    <row r="14" s="1" customFormat="1" ht="14.4" customHeight="1">
      <c r="B14" s="42"/>
      <c r="C14" s="43"/>
      <c r="D14" s="36" t="s">
        <v>23</v>
      </c>
      <c r="E14" s="43"/>
      <c r="F14" s="31" t="s">
        <v>24</v>
      </c>
      <c r="G14" s="43"/>
      <c r="H14" s="43"/>
      <c r="I14" s="154" t="s">
        <v>25</v>
      </c>
      <c r="J14" s="155" t="str">
        <f>'Rekapitulace stavby'!AN8</f>
        <v>4. 9. 2017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152"/>
      <c r="J15" s="43"/>
      <c r="K15" s="47"/>
    </row>
    <row r="16" s="1" customFormat="1" ht="14.4" customHeight="1">
      <c r="B16" s="42"/>
      <c r="C16" s="43"/>
      <c r="D16" s="36" t="s">
        <v>27</v>
      </c>
      <c r="E16" s="43"/>
      <c r="F16" s="43"/>
      <c r="G16" s="43"/>
      <c r="H16" s="43"/>
      <c r="I16" s="154" t="s">
        <v>28</v>
      </c>
      <c r="J16" s="31" t="str">
        <f>IF('Rekapitulace stavby'!AN10="","",'Rekapitulace stavby'!AN10)</f>
        <v/>
      </c>
      <c r="K16" s="47"/>
    </row>
    <row r="17" s="1" customFormat="1" ht="18" customHeight="1">
      <c r="B17" s="42"/>
      <c r="C17" s="43"/>
      <c r="D17" s="43"/>
      <c r="E17" s="31" t="str">
        <f>IF('Rekapitulace stavby'!E11="","",'Rekapitulace stavby'!E11)</f>
        <v xml:space="preserve"> </v>
      </c>
      <c r="F17" s="43"/>
      <c r="G17" s="43"/>
      <c r="H17" s="43"/>
      <c r="I17" s="154" t="s">
        <v>29</v>
      </c>
      <c r="J17" s="31" t="str">
        <f>IF('Rekapitulace stavby'!AN11="","",'Rekapitulace stavby'!AN11)</f>
        <v/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152"/>
      <c r="J18" s="43"/>
      <c r="K18" s="47"/>
    </row>
    <row r="19" s="1" customFormat="1" ht="14.4" customHeight="1">
      <c r="B19" s="42"/>
      <c r="C19" s="43"/>
      <c r="D19" s="36" t="s">
        <v>30</v>
      </c>
      <c r="E19" s="43"/>
      <c r="F19" s="43"/>
      <c r="G19" s="43"/>
      <c r="H19" s="43"/>
      <c r="I19" s="154" t="s">
        <v>28</v>
      </c>
      <c r="J19" s="31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1" t="str">
        <f>IF('Rekapitulace stavby'!E14="Vyplň údaj","",IF('Rekapitulace stavby'!E14="","",'Rekapitulace stavby'!E14))</f>
        <v/>
      </c>
      <c r="F20" s="43"/>
      <c r="G20" s="43"/>
      <c r="H20" s="43"/>
      <c r="I20" s="154" t="s">
        <v>29</v>
      </c>
      <c r="J20" s="31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152"/>
      <c r="J21" s="43"/>
      <c r="K21" s="47"/>
    </row>
    <row r="22" s="1" customFormat="1" ht="14.4" customHeight="1">
      <c r="B22" s="42"/>
      <c r="C22" s="43"/>
      <c r="D22" s="36" t="s">
        <v>32</v>
      </c>
      <c r="E22" s="43"/>
      <c r="F22" s="43"/>
      <c r="G22" s="43"/>
      <c r="H22" s="43"/>
      <c r="I22" s="154" t="s">
        <v>28</v>
      </c>
      <c r="J22" s="31" t="str">
        <f>IF('Rekapitulace stavby'!AN16="","",'Rekapitulace stavby'!AN16)</f>
        <v/>
      </c>
      <c r="K22" s="47"/>
    </row>
    <row r="23" s="1" customFormat="1" ht="18" customHeight="1">
      <c r="B23" s="42"/>
      <c r="C23" s="43"/>
      <c r="D23" s="43"/>
      <c r="E23" s="31" t="str">
        <f>IF('Rekapitulace stavby'!E17="","",'Rekapitulace stavby'!E17)</f>
        <v xml:space="preserve"> </v>
      </c>
      <c r="F23" s="43"/>
      <c r="G23" s="43"/>
      <c r="H23" s="43"/>
      <c r="I23" s="154" t="s">
        <v>29</v>
      </c>
      <c r="J23" s="31" t="str">
        <f>IF('Rekapitulace stavby'!AN17="","",'Rekapitulace stavby'!AN17)</f>
        <v/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152"/>
      <c r="J24" s="43"/>
      <c r="K24" s="47"/>
    </row>
    <row r="25" s="1" customFormat="1" ht="14.4" customHeight="1">
      <c r="B25" s="42"/>
      <c r="C25" s="43"/>
      <c r="D25" s="36" t="s">
        <v>34</v>
      </c>
      <c r="E25" s="43"/>
      <c r="F25" s="43"/>
      <c r="G25" s="43"/>
      <c r="H25" s="43"/>
      <c r="I25" s="152"/>
      <c r="J25" s="43"/>
      <c r="K25" s="47"/>
    </row>
    <row r="26" s="7" customFormat="1" ht="16.5" customHeight="1">
      <c r="B26" s="156"/>
      <c r="C26" s="157"/>
      <c r="D26" s="157"/>
      <c r="E26" s="40" t="s">
        <v>21</v>
      </c>
      <c r="F26" s="40"/>
      <c r="G26" s="40"/>
      <c r="H26" s="40"/>
      <c r="I26" s="158"/>
      <c r="J26" s="157"/>
      <c r="K26" s="159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152"/>
      <c r="J27" s="43"/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60"/>
      <c r="J28" s="102"/>
      <c r="K28" s="161"/>
    </row>
    <row r="29" s="1" customFormat="1" ht="25.44" customHeight="1">
      <c r="B29" s="42"/>
      <c r="C29" s="43"/>
      <c r="D29" s="162" t="s">
        <v>35</v>
      </c>
      <c r="E29" s="43"/>
      <c r="F29" s="43"/>
      <c r="G29" s="43"/>
      <c r="H29" s="43"/>
      <c r="I29" s="152"/>
      <c r="J29" s="163">
        <f>ROUND(J88,2)</f>
        <v>0</v>
      </c>
      <c r="K29" s="47"/>
    </row>
    <row r="30" s="1" customFormat="1" ht="6.96" customHeight="1">
      <c r="B30" s="42"/>
      <c r="C30" s="43"/>
      <c r="D30" s="102"/>
      <c r="E30" s="102"/>
      <c r="F30" s="102"/>
      <c r="G30" s="102"/>
      <c r="H30" s="102"/>
      <c r="I30" s="160"/>
      <c r="J30" s="102"/>
      <c r="K30" s="161"/>
    </row>
    <row r="31" s="1" customFormat="1" ht="14.4" customHeight="1">
      <c r="B31" s="42"/>
      <c r="C31" s="43"/>
      <c r="D31" s="43"/>
      <c r="E31" s="43"/>
      <c r="F31" s="48" t="s">
        <v>37</v>
      </c>
      <c r="G31" s="43"/>
      <c r="H31" s="43"/>
      <c r="I31" s="164" t="s">
        <v>36</v>
      </c>
      <c r="J31" s="48" t="s">
        <v>38</v>
      </c>
      <c r="K31" s="47"/>
    </row>
    <row r="32" s="1" customFormat="1" ht="14.4" customHeight="1">
      <c r="B32" s="42"/>
      <c r="C32" s="43"/>
      <c r="D32" s="51" t="s">
        <v>39</v>
      </c>
      <c r="E32" s="51" t="s">
        <v>40</v>
      </c>
      <c r="F32" s="165">
        <f>ROUND(SUM(BE88:BE165), 2)</f>
        <v>0</v>
      </c>
      <c r="G32" s="43"/>
      <c r="H32" s="43"/>
      <c r="I32" s="166">
        <v>0.20999999999999999</v>
      </c>
      <c r="J32" s="165">
        <f>ROUND(ROUND((SUM(BE88:BE165)), 2)*I32, 2)</f>
        <v>0</v>
      </c>
      <c r="K32" s="47"/>
    </row>
    <row r="33" s="1" customFormat="1" ht="14.4" customHeight="1">
      <c r="B33" s="42"/>
      <c r="C33" s="43"/>
      <c r="D33" s="43"/>
      <c r="E33" s="51" t="s">
        <v>41</v>
      </c>
      <c r="F33" s="165">
        <f>ROUND(SUM(BF88:BF165), 2)</f>
        <v>0</v>
      </c>
      <c r="G33" s="43"/>
      <c r="H33" s="43"/>
      <c r="I33" s="166">
        <v>0.14999999999999999</v>
      </c>
      <c r="J33" s="165">
        <f>ROUND(ROUND((SUM(BF88:BF165)),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42</v>
      </c>
      <c r="F34" s="165">
        <f>ROUND(SUM(BG88:BG165), 2)</f>
        <v>0</v>
      </c>
      <c r="G34" s="43"/>
      <c r="H34" s="43"/>
      <c r="I34" s="166">
        <v>0.20999999999999999</v>
      </c>
      <c r="J34" s="165">
        <v>0</v>
      </c>
      <c r="K34" s="47"/>
    </row>
    <row r="35" hidden="1" s="1" customFormat="1" ht="14.4" customHeight="1">
      <c r="B35" s="42"/>
      <c r="C35" s="43"/>
      <c r="D35" s="43"/>
      <c r="E35" s="51" t="s">
        <v>43</v>
      </c>
      <c r="F35" s="165">
        <f>ROUND(SUM(BH88:BH165), 2)</f>
        <v>0</v>
      </c>
      <c r="G35" s="43"/>
      <c r="H35" s="43"/>
      <c r="I35" s="166">
        <v>0.14999999999999999</v>
      </c>
      <c r="J35" s="165">
        <v>0</v>
      </c>
      <c r="K35" s="47"/>
    </row>
    <row r="36" hidden="1" s="1" customFormat="1" ht="14.4" customHeight="1">
      <c r="B36" s="42"/>
      <c r="C36" s="43"/>
      <c r="D36" s="43"/>
      <c r="E36" s="51" t="s">
        <v>44</v>
      </c>
      <c r="F36" s="165">
        <f>ROUND(SUM(BI88:BI165), 2)</f>
        <v>0</v>
      </c>
      <c r="G36" s="43"/>
      <c r="H36" s="43"/>
      <c r="I36" s="166">
        <v>0</v>
      </c>
      <c r="J36" s="165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152"/>
      <c r="J37" s="43"/>
      <c r="K37" s="47"/>
    </row>
    <row r="38" s="1" customFormat="1" ht="25.44" customHeight="1">
      <c r="B38" s="42"/>
      <c r="C38" s="167"/>
      <c r="D38" s="168" t="s">
        <v>45</v>
      </c>
      <c r="E38" s="94"/>
      <c r="F38" s="94"/>
      <c r="G38" s="169" t="s">
        <v>46</v>
      </c>
      <c r="H38" s="170" t="s">
        <v>47</v>
      </c>
      <c r="I38" s="171"/>
      <c r="J38" s="172">
        <f>SUM(J29:J36)</f>
        <v>0</v>
      </c>
      <c r="K38" s="173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174"/>
      <c r="J39" s="64"/>
      <c r="K39" s="65"/>
    </row>
    <row r="43" s="1" customFormat="1" ht="6.96" customHeight="1">
      <c r="B43" s="175"/>
      <c r="C43" s="176"/>
      <c r="D43" s="176"/>
      <c r="E43" s="176"/>
      <c r="F43" s="176"/>
      <c r="G43" s="176"/>
      <c r="H43" s="176"/>
      <c r="I43" s="177"/>
      <c r="J43" s="176"/>
      <c r="K43" s="178"/>
    </row>
    <row r="44" s="1" customFormat="1" ht="36.96" customHeight="1">
      <c r="B44" s="42"/>
      <c r="C44" s="26" t="s">
        <v>107</v>
      </c>
      <c r="D44" s="43"/>
      <c r="E44" s="43"/>
      <c r="F44" s="43"/>
      <c r="G44" s="43"/>
      <c r="H44" s="43"/>
      <c r="I44" s="152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152"/>
      <c r="J45" s="43"/>
      <c r="K45" s="47"/>
    </row>
    <row r="46" s="1" customFormat="1" ht="14.4" customHeight="1">
      <c r="B46" s="42"/>
      <c r="C46" s="36" t="s">
        <v>18</v>
      </c>
      <c r="D46" s="43"/>
      <c r="E46" s="43"/>
      <c r="F46" s="43"/>
      <c r="G46" s="43"/>
      <c r="H46" s="43"/>
      <c r="I46" s="152"/>
      <c r="J46" s="43"/>
      <c r="K46" s="47"/>
    </row>
    <row r="47" s="1" customFormat="1" ht="16.5" customHeight="1">
      <c r="B47" s="42"/>
      <c r="C47" s="43"/>
      <c r="D47" s="43"/>
      <c r="E47" s="151" t="str">
        <f>E7</f>
        <v>Rekonstrukce odborných učeben v Karviné - školy I - interiér</v>
      </c>
      <c r="F47" s="36"/>
      <c r="G47" s="36"/>
      <c r="H47" s="36"/>
      <c r="I47" s="152"/>
      <c r="J47" s="43"/>
      <c r="K47" s="47"/>
    </row>
    <row r="48">
      <c r="B48" s="24"/>
      <c r="C48" s="36" t="s">
        <v>103</v>
      </c>
      <c r="D48" s="25"/>
      <c r="E48" s="25"/>
      <c r="F48" s="25"/>
      <c r="G48" s="25"/>
      <c r="H48" s="25"/>
      <c r="I48" s="150"/>
      <c r="J48" s="25"/>
      <c r="K48" s="27"/>
    </row>
    <row r="49" s="1" customFormat="1" ht="16.5" customHeight="1">
      <c r="B49" s="42"/>
      <c r="C49" s="43"/>
      <c r="D49" s="43"/>
      <c r="E49" s="151" t="s">
        <v>104</v>
      </c>
      <c r="F49" s="43"/>
      <c r="G49" s="43"/>
      <c r="H49" s="43"/>
      <c r="I49" s="152"/>
      <c r="J49" s="43"/>
      <c r="K49" s="47"/>
    </row>
    <row r="50" s="1" customFormat="1" ht="14.4" customHeight="1">
      <c r="B50" s="42"/>
      <c r="C50" s="36" t="s">
        <v>105</v>
      </c>
      <c r="D50" s="43"/>
      <c r="E50" s="43"/>
      <c r="F50" s="43"/>
      <c r="G50" s="43"/>
      <c r="H50" s="43"/>
      <c r="I50" s="152"/>
      <c r="J50" s="43"/>
      <c r="K50" s="47"/>
    </row>
    <row r="51" s="1" customFormat="1" ht="17.25" customHeight="1">
      <c r="B51" s="42"/>
      <c r="C51" s="43"/>
      <c r="D51" s="43"/>
      <c r="E51" s="153" t="str">
        <f>E11</f>
        <v>003 - Interiér</v>
      </c>
      <c r="F51" s="43"/>
      <c r="G51" s="43"/>
      <c r="H51" s="43"/>
      <c r="I51" s="152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152"/>
      <c r="J52" s="43"/>
      <c r="K52" s="47"/>
    </row>
    <row r="53" s="1" customFormat="1" ht="18" customHeight="1">
      <c r="B53" s="42"/>
      <c r="C53" s="36" t="s">
        <v>23</v>
      </c>
      <c r="D53" s="43"/>
      <c r="E53" s="43"/>
      <c r="F53" s="31" t="str">
        <f>F14</f>
        <v xml:space="preserve"> </v>
      </c>
      <c r="G53" s="43"/>
      <c r="H53" s="43"/>
      <c r="I53" s="154" t="s">
        <v>25</v>
      </c>
      <c r="J53" s="155" t="str">
        <f>IF(J14="","",J14)</f>
        <v>4. 9. 2017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152"/>
      <c r="J54" s="43"/>
      <c r="K54" s="47"/>
    </row>
    <row r="55" s="1" customFormat="1">
      <c r="B55" s="42"/>
      <c r="C55" s="36" t="s">
        <v>27</v>
      </c>
      <c r="D55" s="43"/>
      <c r="E55" s="43"/>
      <c r="F55" s="31" t="str">
        <f>E17</f>
        <v xml:space="preserve"> </v>
      </c>
      <c r="G55" s="43"/>
      <c r="H55" s="43"/>
      <c r="I55" s="154" t="s">
        <v>32</v>
      </c>
      <c r="J55" s="40" t="str">
        <f>E23</f>
        <v xml:space="preserve"> </v>
      </c>
      <c r="K55" s="47"/>
    </row>
    <row r="56" s="1" customFormat="1" ht="14.4" customHeight="1">
      <c r="B56" s="42"/>
      <c r="C56" s="36" t="s">
        <v>30</v>
      </c>
      <c r="D56" s="43"/>
      <c r="E56" s="43"/>
      <c r="F56" s="31" t="str">
        <f>IF(E20="","",E20)</f>
        <v/>
      </c>
      <c r="G56" s="43"/>
      <c r="H56" s="43"/>
      <c r="I56" s="152"/>
      <c r="J56" s="17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152"/>
      <c r="J57" s="43"/>
      <c r="K57" s="47"/>
    </row>
    <row r="58" s="1" customFormat="1" ht="29.28" customHeight="1">
      <c r="B58" s="42"/>
      <c r="C58" s="180" t="s">
        <v>108</v>
      </c>
      <c r="D58" s="167"/>
      <c r="E58" s="167"/>
      <c r="F58" s="167"/>
      <c r="G58" s="167"/>
      <c r="H58" s="167"/>
      <c r="I58" s="181"/>
      <c r="J58" s="182" t="s">
        <v>109</v>
      </c>
      <c r="K58" s="183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152"/>
      <c r="J59" s="43"/>
      <c r="K59" s="47"/>
    </row>
    <row r="60" s="1" customFormat="1" ht="29.28" customHeight="1">
      <c r="B60" s="42"/>
      <c r="C60" s="184" t="s">
        <v>110</v>
      </c>
      <c r="D60" s="43"/>
      <c r="E60" s="43"/>
      <c r="F60" s="43"/>
      <c r="G60" s="43"/>
      <c r="H60" s="43"/>
      <c r="I60" s="152"/>
      <c r="J60" s="163">
        <f>J88</f>
        <v>0</v>
      </c>
      <c r="K60" s="47"/>
      <c r="AU60" s="20" t="s">
        <v>111</v>
      </c>
    </row>
    <row r="61" s="8" customFormat="1" ht="24.96" customHeight="1">
      <c r="B61" s="185"/>
      <c r="C61" s="186"/>
      <c r="D61" s="187" t="s">
        <v>112</v>
      </c>
      <c r="E61" s="188"/>
      <c r="F61" s="188"/>
      <c r="G61" s="188"/>
      <c r="H61" s="188"/>
      <c r="I61" s="189"/>
      <c r="J61" s="190">
        <f>J89</f>
        <v>0</v>
      </c>
      <c r="K61" s="191"/>
    </row>
    <row r="62" s="8" customFormat="1" ht="24.96" customHeight="1">
      <c r="B62" s="185"/>
      <c r="C62" s="186"/>
      <c r="D62" s="187" t="s">
        <v>113</v>
      </c>
      <c r="E62" s="188"/>
      <c r="F62" s="188"/>
      <c r="G62" s="188"/>
      <c r="H62" s="188"/>
      <c r="I62" s="189"/>
      <c r="J62" s="190">
        <f>J106</f>
        <v>0</v>
      </c>
      <c r="K62" s="191"/>
    </row>
    <row r="63" s="8" customFormat="1" ht="24.96" customHeight="1">
      <c r="B63" s="185"/>
      <c r="C63" s="186"/>
      <c r="D63" s="187" t="s">
        <v>114</v>
      </c>
      <c r="E63" s="188"/>
      <c r="F63" s="188"/>
      <c r="G63" s="188"/>
      <c r="H63" s="188"/>
      <c r="I63" s="189"/>
      <c r="J63" s="190">
        <f>J139</f>
        <v>0</v>
      </c>
      <c r="K63" s="191"/>
    </row>
    <row r="64" s="8" customFormat="1" ht="24.96" customHeight="1">
      <c r="B64" s="185"/>
      <c r="C64" s="186"/>
      <c r="D64" s="187" t="s">
        <v>115</v>
      </c>
      <c r="E64" s="188"/>
      <c r="F64" s="188"/>
      <c r="G64" s="188"/>
      <c r="H64" s="188"/>
      <c r="I64" s="189"/>
      <c r="J64" s="190">
        <f>J151</f>
        <v>0</v>
      </c>
      <c r="K64" s="191"/>
    </row>
    <row r="65" s="8" customFormat="1" ht="24.96" customHeight="1">
      <c r="B65" s="185"/>
      <c r="C65" s="186"/>
      <c r="D65" s="187" t="s">
        <v>116</v>
      </c>
      <c r="E65" s="188"/>
      <c r="F65" s="188"/>
      <c r="G65" s="188"/>
      <c r="H65" s="188"/>
      <c r="I65" s="189"/>
      <c r="J65" s="190">
        <f>J156</f>
        <v>0</v>
      </c>
      <c r="K65" s="191"/>
    </row>
    <row r="66" s="8" customFormat="1" ht="24.96" customHeight="1">
      <c r="B66" s="185"/>
      <c r="C66" s="186"/>
      <c r="D66" s="187" t="s">
        <v>117</v>
      </c>
      <c r="E66" s="188"/>
      <c r="F66" s="188"/>
      <c r="G66" s="188"/>
      <c r="H66" s="188"/>
      <c r="I66" s="189"/>
      <c r="J66" s="190">
        <f>J161</f>
        <v>0</v>
      </c>
      <c r="K66" s="191"/>
    </row>
    <row r="67" s="1" customFormat="1" ht="21.84" customHeight="1">
      <c r="B67" s="42"/>
      <c r="C67" s="43"/>
      <c r="D67" s="43"/>
      <c r="E67" s="43"/>
      <c r="F67" s="43"/>
      <c r="G67" s="43"/>
      <c r="H67" s="43"/>
      <c r="I67" s="152"/>
      <c r="J67" s="43"/>
      <c r="K67" s="47"/>
    </row>
    <row r="68" s="1" customFormat="1" ht="6.96" customHeight="1">
      <c r="B68" s="63"/>
      <c r="C68" s="64"/>
      <c r="D68" s="64"/>
      <c r="E68" s="64"/>
      <c r="F68" s="64"/>
      <c r="G68" s="64"/>
      <c r="H68" s="64"/>
      <c r="I68" s="174"/>
      <c r="J68" s="64"/>
      <c r="K68" s="65"/>
    </row>
    <row r="72" s="1" customFormat="1" ht="6.96" customHeight="1">
      <c r="B72" s="66"/>
      <c r="C72" s="67"/>
      <c r="D72" s="67"/>
      <c r="E72" s="67"/>
      <c r="F72" s="67"/>
      <c r="G72" s="67"/>
      <c r="H72" s="67"/>
      <c r="I72" s="177"/>
      <c r="J72" s="67"/>
      <c r="K72" s="67"/>
      <c r="L72" s="68"/>
    </row>
    <row r="73" s="1" customFormat="1" ht="36.96" customHeight="1">
      <c r="B73" s="42"/>
      <c r="C73" s="69" t="s">
        <v>118</v>
      </c>
      <c r="D73" s="70"/>
      <c r="E73" s="70"/>
      <c r="F73" s="70"/>
      <c r="G73" s="70"/>
      <c r="H73" s="70"/>
      <c r="I73" s="192"/>
      <c r="J73" s="70"/>
      <c r="K73" s="70"/>
      <c r="L73" s="68"/>
    </row>
    <row r="74" s="1" customFormat="1" ht="6.96" customHeight="1">
      <c r="B74" s="42"/>
      <c r="C74" s="70"/>
      <c r="D74" s="70"/>
      <c r="E74" s="70"/>
      <c r="F74" s="70"/>
      <c r="G74" s="70"/>
      <c r="H74" s="70"/>
      <c r="I74" s="192"/>
      <c r="J74" s="70"/>
      <c r="K74" s="70"/>
      <c r="L74" s="68"/>
    </row>
    <row r="75" s="1" customFormat="1" ht="14.4" customHeight="1">
      <c r="B75" s="42"/>
      <c r="C75" s="72" t="s">
        <v>18</v>
      </c>
      <c r="D75" s="70"/>
      <c r="E75" s="70"/>
      <c r="F75" s="70"/>
      <c r="G75" s="70"/>
      <c r="H75" s="70"/>
      <c r="I75" s="192"/>
      <c r="J75" s="70"/>
      <c r="K75" s="70"/>
      <c r="L75" s="68"/>
    </row>
    <row r="76" s="1" customFormat="1" ht="16.5" customHeight="1">
      <c r="B76" s="42"/>
      <c r="C76" s="70"/>
      <c r="D76" s="70"/>
      <c r="E76" s="193" t="str">
        <f>E7</f>
        <v>Rekonstrukce odborných učeben v Karviné - školy I - interiér</v>
      </c>
      <c r="F76" s="72"/>
      <c r="G76" s="72"/>
      <c r="H76" s="72"/>
      <c r="I76" s="192"/>
      <c r="J76" s="70"/>
      <c r="K76" s="70"/>
      <c r="L76" s="68"/>
    </row>
    <row r="77">
      <c r="B77" s="24"/>
      <c r="C77" s="72" t="s">
        <v>103</v>
      </c>
      <c r="D77" s="194"/>
      <c r="E77" s="194"/>
      <c r="F77" s="194"/>
      <c r="G77" s="194"/>
      <c r="H77" s="194"/>
      <c r="I77" s="144"/>
      <c r="J77" s="194"/>
      <c r="K77" s="194"/>
      <c r="L77" s="195"/>
    </row>
    <row r="78" s="1" customFormat="1" ht="16.5" customHeight="1">
      <c r="B78" s="42"/>
      <c r="C78" s="70"/>
      <c r="D78" s="70"/>
      <c r="E78" s="193" t="s">
        <v>104</v>
      </c>
      <c r="F78" s="70"/>
      <c r="G78" s="70"/>
      <c r="H78" s="70"/>
      <c r="I78" s="192"/>
      <c r="J78" s="70"/>
      <c r="K78" s="70"/>
      <c r="L78" s="68"/>
    </row>
    <row r="79" s="1" customFormat="1" ht="14.4" customHeight="1">
      <c r="B79" s="42"/>
      <c r="C79" s="72" t="s">
        <v>105</v>
      </c>
      <c r="D79" s="70"/>
      <c r="E79" s="70"/>
      <c r="F79" s="70"/>
      <c r="G79" s="70"/>
      <c r="H79" s="70"/>
      <c r="I79" s="192"/>
      <c r="J79" s="70"/>
      <c r="K79" s="70"/>
      <c r="L79" s="68"/>
    </row>
    <row r="80" s="1" customFormat="1" ht="17.25" customHeight="1">
      <c r="B80" s="42"/>
      <c r="C80" s="70"/>
      <c r="D80" s="70"/>
      <c r="E80" s="78" t="str">
        <f>E11</f>
        <v>003 - Interiér</v>
      </c>
      <c r="F80" s="70"/>
      <c r="G80" s="70"/>
      <c r="H80" s="70"/>
      <c r="I80" s="192"/>
      <c r="J80" s="70"/>
      <c r="K80" s="70"/>
      <c r="L80" s="68"/>
    </row>
    <row r="81" s="1" customFormat="1" ht="6.96" customHeight="1">
      <c r="B81" s="42"/>
      <c r="C81" s="70"/>
      <c r="D81" s="70"/>
      <c r="E81" s="70"/>
      <c r="F81" s="70"/>
      <c r="G81" s="70"/>
      <c r="H81" s="70"/>
      <c r="I81" s="192"/>
      <c r="J81" s="70"/>
      <c r="K81" s="70"/>
      <c r="L81" s="68"/>
    </row>
    <row r="82" s="1" customFormat="1" ht="18" customHeight="1">
      <c r="B82" s="42"/>
      <c r="C82" s="72" t="s">
        <v>23</v>
      </c>
      <c r="D82" s="70"/>
      <c r="E82" s="70"/>
      <c r="F82" s="196" t="str">
        <f>F14</f>
        <v xml:space="preserve"> </v>
      </c>
      <c r="G82" s="70"/>
      <c r="H82" s="70"/>
      <c r="I82" s="197" t="s">
        <v>25</v>
      </c>
      <c r="J82" s="81" t="str">
        <f>IF(J14="","",J14)</f>
        <v>4. 9. 2017</v>
      </c>
      <c r="K82" s="70"/>
      <c r="L82" s="68"/>
    </row>
    <row r="83" s="1" customFormat="1" ht="6.96" customHeight="1">
      <c r="B83" s="42"/>
      <c r="C83" s="70"/>
      <c r="D83" s="70"/>
      <c r="E83" s="70"/>
      <c r="F83" s="70"/>
      <c r="G83" s="70"/>
      <c r="H83" s="70"/>
      <c r="I83" s="192"/>
      <c r="J83" s="70"/>
      <c r="K83" s="70"/>
      <c r="L83" s="68"/>
    </row>
    <row r="84" s="1" customFormat="1">
      <c r="B84" s="42"/>
      <c r="C84" s="72" t="s">
        <v>27</v>
      </c>
      <c r="D84" s="70"/>
      <c r="E84" s="70"/>
      <c r="F84" s="196" t="str">
        <f>E17</f>
        <v xml:space="preserve"> </v>
      </c>
      <c r="G84" s="70"/>
      <c r="H84" s="70"/>
      <c r="I84" s="197" t="s">
        <v>32</v>
      </c>
      <c r="J84" s="196" t="str">
        <f>E23</f>
        <v xml:space="preserve"> </v>
      </c>
      <c r="K84" s="70"/>
      <c r="L84" s="68"/>
    </row>
    <row r="85" s="1" customFormat="1" ht="14.4" customHeight="1">
      <c r="B85" s="42"/>
      <c r="C85" s="72" t="s">
        <v>30</v>
      </c>
      <c r="D85" s="70"/>
      <c r="E85" s="70"/>
      <c r="F85" s="196" t="str">
        <f>IF(E20="","",E20)</f>
        <v/>
      </c>
      <c r="G85" s="70"/>
      <c r="H85" s="70"/>
      <c r="I85" s="192"/>
      <c r="J85" s="70"/>
      <c r="K85" s="70"/>
      <c r="L85" s="68"/>
    </row>
    <row r="86" s="1" customFormat="1" ht="10.32" customHeight="1">
      <c r="B86" s="42"/>
      <c r="C86" s="70"/>
      <c r="D86" s="70"/>
      <c r="E86" s="70"/>
      <c r="F86" s="70"/>
      <c r="G86" s="70"/>
      <c r="H86" s="70"/>
      <c r="I86" s="192"/>
      <c r="J86" s="70"/>
      <c r="K86" s="70"/>
      <c r="L86" s="68"/>
    </row>
    <row r="87" s="9" customFormat="1" ht="29.28" customHeight="1">
      <c r="B87" s="198"/>
      <c r="C87" s="199" t="s">
        <v>119</v>
      </c>
      <c r="D87" s="200" t="s">
        <v>54</v>
      </c>
      <c r="E87" s="200" t="s">
        <v>50</v>
      </c>
      <c r="F87" s="200" t="s">
        <v>120</v>
      </c>
      <c r="G87" s="200" t="s">
        <v>121</v>
      </c>
      <c r="H87" s="200" t="s">
        <v>122</v>
      </c>
      <c r="I87" s="201" t="s">
        <v>123</v>
      </c>
      <c r="J87" s="200" t="s">
        <v>109</v>
      </c>
      <c r="K87" s="202" t="s">
        <v>124</v>
      </c>
      <c r="L87" s="203"/>
      <c r="M87" s="98" t="s">
        <v>125</v>
      </c>
      <c r="N87" s="99" t="s">
        <v>39</v>
      </c>
      <c r="O87" s="99" t="s">
        <v>126</v>
      </c>
      <c r="P87" s="99" t="s">
        <v>127</v>
      </c>
      <c r="Q87" s="99" t="s">
        <v>128</v>
      </c>
      <c r="R87" s="99" t="s">
        <v>129</v>
      </c>
      <c r="S87" s="99" t="s">
        <v>130</v>
      </c>
      <c r="T87" s="100" t="s">
        <v>131</v>
      </c>
    </row>
    <row r="88" s="1" customFormat="1" ht="29.28" customHeight="1">
      <c r="B88" s="42"/>
      <c r="C88" s="104" t="s">
        <v>110</v>
      </c>
      <c r="D88" s="70"/>
      <c r="E88" s="70"/>
      <c r="F88" s="70"/>
      <c r="G88" s="70"/>
      <c r="H88" s="70"/>
      <c r="I88" s="192"/>
      <c r="J88" s="204">
        <f>BK88</f>
        <v>0</v>
      </c>
      <c r="K88" s="70"/>
      <c r="L88" s="68"/>
      <c r="M88" s="101"/>
      <c r="N88" s="102"/>
      <c r="O88" s="102"/>
      <c r="P88" s="205">
        <f>P89+P106+P139+P151+P156+P161</f>
        <v>0</v>
      </c>
      <c r="Q88" s="102"/>
      <c r="R88" s="205">
        <f>R89+R106+R139+R151+R156+R161</f>
        <v>0</v>
      </c>
      <c r="S88" s="102"/>
      <c r="T88" s="206">
        <f>T89+T106+T139+T151+T156+T161</f>
        <v>0</v>
      </c>
      <c r="AT88" s="20" t="s">
        <v>68</v>
      </c>
      <c r="AU88" s="20" t="s">
        <v>111</v>
      </c>
      <c r="BK88" s="207">
        <f>BK89+BK106+BK139+BK151+BK156+BK161</f>
        <v>0</v>
      </c>
    </row>
    <row r="89" s="10" customFormat="1" ht="37.44" customHeight="1">
      <c r="B89" s="208"/>
      <c r="C89" s="209"/>
      <c r="D89" s="210" t="s">
        <v>68</v>
      </c>
      <c r="E89" s="211" t="s">
        <v>132</v>
      </c>
      <c r="F89" s="211" t="s">
        <v>133</v>
      </c>
      <c r="G89" s="209"/>
      <c r="H89" s="209"/>
      <c r="I89" s="212"/>
      <c r="J89" s="213">
        <f>BK89</f>
        <v>0</v>
      </c>
      <c r="K89" s="209"/>
      <c r="L89" s="214"/>
      <c r="M89" s="215"/>
      <c r="N89" s="216"/>
      <c r="O89" s="216"/>
      <c r="P89" s="217">
        <f>SUM(P90:P105)</f>
        <v>0</v>
      </c>
      <c r="Q89" s="216"/>
      <c r="R89" s="217">
        <f>SUM(R90:R105)</f>
        <v>0</v>
      </c>
      <c r="S89" s="216"/>
      <c r="T89" s="218">
        <f>SUM(T90:T105)</f>
        <v>0</v>
      </c>
      <c r="AR89" s="219" t="s">
        <v>76</v>
      </c>
      <c r="AT89" s="220" t="s">
        <v>68</v>
      </c>
      <c r="AU89" s="220" t="s">
        <v>69</v>
      </c>
      <c r="AY89" s="219" t="s">
        <v>134</v>
      </c>
      <c r="BK89" s="221">
        <f>SUM(BK90:BK105)</f>
        <v>0</v>
      </c>
    </row>
    <row r="90" s="1" customFormat="1" ht="16.5" customHeight="1">
      <c r="B90" s="42"/>
      <c r="C90" s="222" t="s">
        <v>76</v>
      </c>
      <c r="D90" s="222" t="s">
        <v>135</v>
      </c>
      <c r="E90" s="223" t="s">
        <v>136</v>
      </c>
      <c r="F90" s="224" t="s">
        <v>137</v>
      </c>
      <c r="G90" s="225" t="s">
        <v>138</v>
      </c>
      <c r="H90" s="226">
        <v>1</v>
      </c>
      <c r="I90" s="227"/>
      <c r="J90" s="228">
        <f>ROUND(I90*H90,2)</f>
        <v>0</v>
      </c>
      <c r="K90" s="224" t="s">
        <v>21</v>
      </c>
      <c r="L90" s="68"/>
      <c r="M90" s="229" t="s">
        <v>21</v>
      </c>
      <c r="N90" s="230" t="s">
        <v>40</v>
      </c>
      <c r="O90" s="43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0" t="s">
        <v>139</v>
      </c>
      <c r="AT90" s="20" t="s">
        <v>135</v>
      </c>
      <c r="AU90" s="20" t="s">
        <v>76</v>
      </c>
      <c r="AY90" s="20" t="s">
        <v>134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0" t="s">
        <v>76</v>
      </c>
      <c r="BK90" s="233">
        <f>ROUND(I90*H90,2)</f>
        <v>0</v>
      </c>
      <c r="BL90" s="20" t="s">
        <v>139</v>
      </c>
      <c r="BM90" s="20" t="s">
        <v>79</v>
      </c>
    </row>
    <row r="91" s="1" customFormat="1">
      <c r="B91" s="42"/>
      <c r="C91" s="70"/>
      <c r="D91" s="234" t="s">
        <v>140</v>
      </c>
      <c r="E91" s="70"/>
      <c r="F91" s="235" t="s">
        <v>141</v>
      </c>
      <c r="G91" s="70"/>
      <c r="H91" s="70"/>
      <c r="I91" s="192"/>
      <c r="J91" s="70"/>
      <c r="K91" s="70"/>
      <c r="L91" s="68"/>
      <c r="M91" s="236"/>
      <c r="N91" s="43"/>
      <c r="O91" s="43"/>
      <c r="P91" s="43"/>
      <c r="Q91" s="43"/>
      <c r="R91" s="43"/>
      <c r="S91" s="43"/>
      <c r="T91" s="91"/>
      <c r="AT91" s="20" t="s">
        <v>140</v>
      </c>
      <c r="AU91" s="20" t="s">
        <v>76</v>
      </c>
    </row>
    <row r="92" s="1" customFormat="1" ht="16.5" customHeight="1">
      <c r="B92" s="42"/>
      <c r="C92" s="222" t="s">
        <v>79</v>
      </c>
      <c r="D92" s="222" t="s">
        <v>135</v>
      </c>
      <c r="E92" s="223" t="s">
        <v>142</v>
      </c>
      <c r="F92" s="224" t="s">
        <v>143</v>
      </c>
      <c r="G92" s="225" t="s">
        <v>138</v>
      </c>
      <c r="H92" s="226">
        <v>2</v>
      </c>
      <c r="I92" s="227"/>
      <c r="J92" s="228">
        <f>ROUND(I92*H92,2)</f>
        <v>0</v>
      </c>
      <c r="K92" s="224" t="s">
        <v>21</v>
      </c>
      <c r="L92" s="68"/>
      <c r="M92" s="229" t="s">
        <v>21</v>
      </c>
      <c r="N92" s="230" t="s">
        <v>40</v>
      </c>
      <c r="O92" s="43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0" t="s">
        <v>139</v>
      </c>
      <c r="AT92" s="20" t="s">
        <v>135</v>
      </c>
      <c r="AU92" s="20" t="s">
        <v>76</v>
      </c>
      <c r="AY92" s="20" t="s">
        <v>134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0" t="s">
        <v>76</v>
      </c>
      <c r="BK92" s="233">
        <f>ROUND(I92*H92,2)</f>
        <v>0</v>
      </c>
      <c r="BL92" s="20" t="s">
        <v>139</v>
      </c>
      <c r="BM92" s="20" t="s">
        <v>139</v>
      </c>
    </row>
    <row r="93" s="1" customFormat="1">
      <c r="B93" s="42"/>
      <c r="C93" s="70"/>
      <c r="D93" s="234" t="s">
        <v>140</v>
      </c>
      <c r="E93" s="70"/>
      <c r="F93" s="235" t="s">
        <v>141</v>
      </c>
      <c r="G93" s="70"/>
      <c r="H93" s="70"/>
      <c r="I93" s="192"/>
      <c r="J93" s="70"/>
      <c r="K93" s="70"/>
      <c r="L93" s="68"/>
      <c r="M93" s="236"/>
      <c r="N93" s="43"/>
      <c r="O93" s="43"/>
      <c r="P93" s="43"/>
      <c r="Q93" s="43"/>
      <c r="R93" s="43"/>
      <c r="S93" s="43"/>
      <c r="T93" s="91"/>
      <c r="AT93" s="20" t="s">
        <v>140</v>
      </c>
      <c r="AU93" s="20" t="s">
        <v>76</v>
      </c>
    </row>
    <row r="94" s="1" customFormat="1" ht="16.5" customHeight="1">
      <c r="B94" s="42"/>
      <c r="C94" s="222" t="s">
        <v>144</v>
      </c>
      <c r="D94" s="222" t="s">
        <v>135</v>
      </c>
      <c r="E94" s="223" t="s">
        <v>145</v>
      </c>
      <c r="F94" s="224" t="s">
        <v>146</v>
      </c>
      <c r="G94" s="225" t="s">
        <v>138</v>
      </c>
      <c r="H94" s="226">
        <v>1</v>
      </c>
      <c r="I94" s="227"/>
      <c r="J94" s="228">
        <f>ROUND(I94*H94,2)</f>
        <v>0</v>
      </c>
      <c r="K94" s="224" t="s">
        <v>21</v>
      </c>
      <c r="L94" s="68"/>
      <c r="M94" s="229" t="s">
        <v>21</v>
      </c>
      <c r="N94" s="230" t="s">
        <v>40</v>
      </c>
      <c r="O94" s="43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AR94" s="20" t="s">
        <v>139</v>
      </c>
      <c r="AT94" s="20" t="s">
        <v>135</v>
      </c>
      <c r="AU94" s="20" t="s">
        <v>76</v>
      </c>
      <c r="AY94" s="20" t="s">
        <v>134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20" t="s">
        <v>76</v>
      </c>
      <c r="BK94" s="233">
        <f>ROUND(I94*H94,2)</f>
        <v>0</v>
      </c>
      <c r="BL94" s="20" t="s">
        <v>139</v>
      </c>
      <c r="BM94" s="20" t="s">
        <v>147</v>
      </c>
    </row>
    <row r="95" s="1" customFormat="1">
      <c r="B95" s="42"/>
      <c r="C95" s="70"/>
      <c r="D95" s="234" t="s">
        <v>140</v>
      </c>
      <c r="E95" s="70"/>
      <c r="F95" s="235" t="s">
        <v>141</v>
      </c>
      <c r="G95" s="70"/>
      <c r="H95" s="70"/>
      <c r="I95" s="192"/>
      <c r="J95" s="70"/>
      <c r="K95" s="70"/>
      <c r="L95" s="68"/>
      <c r="M95" s="236"/>
      <c r="N95" s="43"/>
      <c r="O95" s="43"/>
      <c r="P95" s="43"/>
      <c r="Q95" s="43"/>
      <c r="R95" s="43"/>
      <c r="S95" s="43"/>
      <c r="T95" s="91"/>
      <c r="AT95" s="20" t="s">
        <v>140</v>
      </c>
      <c r="AU95" s="20" t="s">
        <v>76</v>
      </c>
    </row>
    <row r="96" s="1" customFormat="1" ht="16.5" customHeight="1">
      <c r="B96" s="42"/>
      <c r="C96" s="222" t="s">
        <v>139</v>
      </c>
      <c r="D96" s="222" t="s">
        <v>135</v>
      </c>
      <c r="E96" s="223" t="s">
        <v>148</v>
      </c>
      <c r="F96" s="224" t="s">
        <v>149</v>
      </c>
      <c r="G96" s="225" t="s">
        <v>138</v>
      </c>
      <c r="H96" s="226">
        <v>2</v>
      </c>
      <c r="I96" s="227"/>
      <c r="J96" s="228">
        <f>ROUND(I96*H96,2)</f>
        <v>0</v>
      </c>
      <c r="K96" s="224" t="s">
        <v>21</v>
      </c>
      <c r="L96" s="68"/>
      <c r="M96" s="229" t="s">
        <v>21</v>
      </c>
      <c r="N96" s="230" t="s">
        <v>40</v>
      </c>
      <c r="O96" s="43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0" t="s">
        <v>139</v>
      </c>
      <c r="AT96" s="20" t="s">
        <v>135</v>
      </c>
      <c r="AU96" s="20" t="s">
        <v>76</v>
      </c>
      <c r="AY96" s="20" t="s">
        <v>134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0" t="s">
        <v>76</v>
      </c>
      <c r="BK96" s="233">
        <f>ROUND(I96*H96,2)</f>
        <v>0</v>
      </c>
      <c r="BL96" s="20" t="s">
        <v>139</v>
      </c>
      <c r="BM96" s="20" t="s">
        <v>150</v>
      </c>
    </row>
    <row r="97" s="1" customFormat="1">
      <c r="B97" s="42"/>
      <c r="C97" s="70"/>
      <c r="D97" s="234" t="s">
        <v>140</v>
      </c>
      <c r="E97" s="70"/>
      <c r="F97" s="235" t="s">
        <v>141</v>
      </c>
      <c r="G97" s="70"/>
      <c r="H97" s="70"/>
      <c r="I97" s="192"/>
      <c r="J97" s="70"/>
      <c r="K97" s="70"/>
      <c r="L97" s="68"/>
      <c r="M97" s="236"/>
      <c r="N97" s="43"/>
      <c r="O97" s="43"/>
      <c r="P97" s="43"/>
      <c r="Q97" s="43"/>
      <c r="R97" s="43"/>
      <c r="S97" s="43"/>
      <c r="T97" s="91"/>
      <c r="AT97" s="20" t="s">
        <v>140</v>
      </c>
      <c r="AU97" s="20" t="s">
        <v>76</v>
      </c>
    </row>
    <row r="98" s="1" customFormat="1" ht="16.5" customHeight="1">
      <c r="B98" s="42"/>
      <c r="C98" s="222" t="s">
        <v>151</v>
      </c>
      <c r="D98" s="222" t="s">
        <v>135</v>
      </c>
      <c r="E98" s="223" t="s">
        <v>152</v>
      </c>
      <c r="F98" s="224" t="s">
        <v>153</v>
      </c>
      <c r="G98" s="225" t="s">
        <v>138</v>
      </c>
      <c r="H98" s="226">
        <v>2</v>
      </c>
      <c r="I98" s="227"/>
      <c r="J98" s="228">
        <f>ROUND(I98*H98,2)</f>
        <v>0</v>
      </c>
      <c r="K98" s="224" t="s">
        <v>21</v>
      </c>
      <c r="L98" s="68"/>
      <c r="M98" s="229" t="s">
        <v>21</v>
      </c>
      <c r="N98" s="230" t="s">
        <v>40</v>
      </c>
      <c r="O98" s="43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0" t="s">
        <v>139</v>
      </c>
      <c r="AT98" s="20" t="s">
        <v>135</v>
      </c>
      <c r="AU98" s="20" t="s">
        <v>76</v>
      </c>
      <c r="AY98" s="20" t="s">
        <v>134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0" t="s">
        <v>76</v>
      </c>
      <c r="BK98" s="233">
        <f>ROUND(I98*H98,2)</f>
        <v>0</v>
      </c>
      <c r="BL98" s="20" t="s">
        <v>139</v>
      </c>
      <c r="BM98" s="20" t="s">
        <v>154</v>
      </c>
    </row>
    <row r="99" s="1" customFormat="1">
      <c r="B99" s="42"/>
      <c r="C99" s="70"/>
      <c r="D99" s="234" t="s">
        <v>140</v>
      </c>
      <c r="E99" s="70"/>
      <c r="F99" s="235" t="s">
        <v>141</v>
      </c>
      <c r="G99" s="70"/>
      <c r="H99" s="70"/>
      <c r="I99" s="192"/>
      <c r="J99" s="70"/>
      <c r="K99" s="70"/>
      <c r="L99" s="68"/>
      <c r="M99" s="236"/>
      <c r="N99" s="43"/>
      <c r="O99" s="43"/>
      <c r="P99" s="43"/>
      <c r="Q99" s="43"/>
      <c r="R99" s="43"/>
      <c r="S99" s="43"/>
      <c r="T99" s="91"/>
      <c r="AT99" s="20" t="s">
        <v>140</v>
      </c>
      <c r="AU99" s="20" t="s">
        <v>76</v>
      </c>
    </row>
    <row r="100" s="1" customFormat="1" ht="16.5" customHeight="1">
      <c r="B100" s="42"/>
      <c r="C100" s="222" t="s">
        <v>147</v>
      </c>
      <c r="D100" s="222" t="s">
        <v>135</v>
      </c>
      <c r="E100" s="223" t="s">
        <v>155</v>
      </c>
      <c r="F100" s="224" t="s">
        <v>156</v>
      </c>
      <c r="G100" s="225" t="s">
        <v>138</v>
      </c>
      <c r="H100" s="226">
        <v>1</v>
      </c>
      <c r="I100" s="227"/>
      <c r="J100" s="228">
        <f>ROUND(I100*H100,2)</f>
        <v>0</v>
      </c>
      <c r="K100" s="224" t="s">
        <v>21</v>
      </c>
      <c r="L100" s="68"/>
      <c r="M100" s="229" t="s">
        <v>21</v>
      </c>
      <c r="N100" s="230" t="s">
        <v>40</v>
      </c>
      <c r="O100" s="43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AR100" s="20" t="s">
        <v>139</v>
      </c>
      <c r="AT100" s="20" t="s">
        <v>135</v>
      </c>
      <c r="AU100" s="20" t="s">
        <v>76</v>
      </c>
      <c r="AY100" s="20" t="s">
        <v>134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0" t="s">
        <v>76</v>
      </c>
      <c r="BK100" s="233">
        <f>ROUND(I100*H100,2)</f>
        <v>0</v>
      </c>
      <c r="BL100" s="20" t="s">
        <v>139</v>
      </c>
      <c r="BM100" s="20" t="s">
        <v>157</v>
      </c>
    </row>
    <row r="101" s="1" customFormat="1">
      <c r="B101" s="42"/>
      <c r="C101" s="70"/>
      <c r="D101" s="234" t="s">
        <v>140</v>
      </c>
      <c r="E101" s="70"/>
      <c r="F101" s="235" t="s">
        <v>141</v>
      </c>
      <c r="G101" s="70"/>
      <c r="H101" s="70"/>
      <c r="I101" s="192"/>
      <c r="J101" s="70"/>
      <c r="K101" s="70"/>
      <c r="L101" s="68"/>
      <c r="M101" s="236"/>
      <c r="N101" s="43"/>
      <c r="O101" s="43"/>
      <c r="P101" s="43"/>
      <c r="Q101" s="43"/>
      <c r="R101" s="43"/>
      <c r="S101" s="43"/>
      <c r="T101" s="91"/>
      <c r="AT101" s="20" t="s">
        <v>140</v>
      </c>
      <c r="AU101" s="20" t="s">
        <v>76</v>
      </c>
    </row>
    <row r="102" s="1" customFormat="1" ht="16.5" customHeight="1">
      <c r="B102" s="42"/>
      <c r="C102" s="222" t="s">
        <v>158</v>
      </c>
      <c r="D102" s="222" t="s">
        <v>135</v>
      </c>
      <c r="E102" s="223" t="s">
        <v>159</v>
      </c>
      <c r="F102" s="224" t="s">
        <v>160</v>
      </c>
      <c r="G102" s="225" t="s">
        <v>138</v>
      </c>
      <c r="H102" s="226">
        <v>1</v>
      </c>
      <c r="I102" s="227"/>
      <c r="J102" s="228">
        <f>ROUND(I102*H102,2)</f>
        <v>0</v>
      </c>
      <c r="K102" s="224" t="s">
        <v>21</v>
      </c>
      <c r="L102" s="68"/>
      <c r="M102" s="229" t="s">
        <v>21</v>
      </c>
      <c r="N102" s="230" t="s">
        <v>40</v>
      </c>
      <c r="O102" s="43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0" t="s">
        <v>139</v>
      </c>
      <c r="AT102" s="20" t="s">
        <v>135</v>
      </c>
      <c r="AU102" s="20" t="s">
        <v>76</v>
      </c>
      <c r="AY102" s="20" t="s">
        <v>134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0" t="s">
        <v>76</v>
      </c>
      <c r="BK102" s="233">
        <f>ROUND(I102*H102,2)</f>
        <v>0</v>
      </c>
      <c r="BL102" s="20" t="s">
        <v>139</v>
      </c>
      <c r="BM102" s="20" t="s">
        <v>161</v>
      </c>
    </row>
    <row r="103" s="1" customFormat="1">
      <c r="B103" s="42"/>
      <c r="C103" s="70"/>
      <c r="D103" s="234" t="s">
        <v>140</v>
      </c>
      <c r="E103" s="70"/>
      <c r="F103" s="235" t="s">
        <v>141</v>
      </c>
      <c r="G103" s="70"/>
      <c r="H103" s="70"/>
      <c r="I103" s="192"/>
      <c r="J103" s="70"/>
      <c r="K103" s="70"/>
      <c r="L103" s="68"/>
      <c r="M103" s="236"/>
      <c r="N103" s="43"/>
      <c r="O103" s="43"/>
      <c r="P103" s="43"/>
      <c r="Q103" s="43"/>
      <c r="R103" s="43"/>
      <c r="S103" s="43"/>
      <c r="T103" s="91"/>
      <c r="AT103" s="20" t="s">
        <v>140</v>
      </c>
      <c r="AU103" s="20" t="s">
        <v>76</v>
      </c>
    </row>
    <row r="104" s="1" customFormat="1" ht="16.5" customHeight="1">
      <c r="B104" s="42"/>
      <c r="C104" s="222" t="s">
        <v>150</v>
      </c>
      <c r="D104" s="222" t="s">
        <v>135</v>
      </c>
      <c r="E104" s="223" t="s">
        <v>162</v>
      </c>
      <c r="F104" s="224" t="s">
        <v>163</v>
      </c>
      <c r="G104" s="225" t="s">
        <v>138</v>
      </c>
      <c r="H104" s="226">
        <v>1</v>
      </c>
      <c r="I104" s="227"/>
      <c r="J104" s="228">
        <f>ROUND(I104*H104,2)</f>
        <v>0</v>
      </c>
      <c r="K104" s="224" t="s">
        <v>21</v>
      </c>
      <c r="L104" s="68"/>
      <c r="M104" s="229" t="s">
        <v>21</v>
      </c>
      <c r="N104" s="230" t="s">
        <v>40</v>
      </c>
      <c r="O104" s="43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0" t="s">
        <v>139</v>
      </c>
      <c r="AT104" s="20" t="s">
        <v>135</v>
      </c>
      <c r="AU104" s="20" t="s">
        <v>76</v>
      </c>
      <c r="AY104" s="20" t="s">
        <v>134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0" t="s">
        <v>76</v>
      </c>
      <c r="BK104" s="233">
        <f>ROUND(I104*H104,2)</f>
        <v>0</v>
      </c>
      <c r="BL104" s="20" t="s">
        <v>139</v>
      </c>
      <c r="BM104" s="20" t="s">
        <v>164</v>
      </c>
    </row>
    <row r="105" s="1" customFormat="1">
      <c r="B105" s="42"/>
      <c r="C105" s="70"/>
      <c r="D105" s="234" t="s">
        <v>140</v>
      </c>
      <c r="E105" s="70"/>
      <c r="F105" s="235" t="s">
        <v>141</v>
      </c>
      <c r="G105" s="70"/>
      <c r="H105" s="70"/>
      <c r="I105" s="192"/>
      <c r="J105" s="70"/>
      <c r="K105" s="70"/>
      <c r="L105" s="68"/>
      <c r="M105" s="236"/>
      <c r="N105" s="43"/>
      <c r="O105" s="43"/>
      <c r="P105" s="43"/>
      <c r="Q105" s="43"/>
      <c r="R105" s="43"/>
      <c r="S105" s="43"/>
      <c r="T105" s="91"/>
      <c r="AT105" s="20" t="s">
        <v>140</v>
      </c>
      <c r="AU105" s="20" t="s">
        <v>76</v>
      </c>
    </row>
    <row r="106" s="10" customFormat="1" ht="37.44" customHeight="1">
      <c r="B106" s="208"/>
      <c r="C106" s="209"/>
      <c r="D106" s="210" t="s">
        <v>68</v>
      </c>
      <c r="E106" s="211" t="s">
        <v>165</v>
      </c>
      <c r="F106" s="211" t="s">
        <v>166</v>
      </c>
      <c r="G106" s="209"/>
      <c r="H106" s="209"/>
      <c r="I106" s="212"/>
      <c r="J106" s="213">
        <f>BK106</f>
        <v>0</v>
      </c>
      <c r="K106" s="209"/>
      <c r="L106" s="214"/>
      <c r="M106" s="215"/>
      <c r="N106" s="216"/>
      <c r="O106" s="216"/>
      <c r="P106" s="217">
        <f>SUM(P107:P138)</f>
        <v>0</v>
      </c>
      <c r="Q106" s="216"/>
      <c r="R106" s="217">
        <f>SUM(R107:R138)</f>
        <v>0</v>
      </c>
      <c r="S106" s="216"/>
      <c r="T106" s="218">
        <f>SUM(T107:T138)</f>
        <v>0</v>
      </c>
      <c r="AR106" s="219" t="s">
        <v>76</v>
      </c>
      <c r="AT106" s="220" t="s">
        <v>68</v>
      </c>
      <c r="AU106" s="220" t="s">
        <v>69</v>
      </c>
      <c r="AY106" s="219" t="s">
        <v>134</v>
      </c>
      <c r="BK106" s="221">
        <f>SUM(BK107:BK138)</f>
        <v>0</v>
      </c>
    </row>
    <row r="107" s="1" customFormat="1" ht="16.5" customHeight="1">
      <c r="B107" s="42"/>
      <c r="C107" s="222" t="s">
        <v>167</v>
      </c>
      <c r="D107" s="222" t="s">
        <v>135</v>
      </c>
      <c r="E107" s="223" t="s">
        <v>168</v>
      </c>
      <c r="F107" s="224" t="s">
        <v>169</v>
      </c>
      <c r="G107" s="225" t="s">
        <v>138</v>
      </c>
      <c r="H107" s="226">
        <v>1</v>
      </c>
      <c r="I107" s="227"/>
      <c r="J107" s="228">
        <f>ROUND(I107*H107,2)</f>
        <v>0</v>
      </c>
      <c r="K107" s="224" t="s">
        <v>21</v>
      </c>
      <c r="L107" s="68"/>
      <c r="M107" s="229" t="s">
        <v>21</v>
      </c>
      <c r="N107" s="230" t="s">
        <v>40</v>
      </c>
      <c r="O107" s="43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0" t="s">
        <v>139</v>
      </c>
      <c r="AT107" s="20" t="s">
        <v>135</v>
      </c>
      <c r="AU107" s="20" t="s">
        <v>76</v>
      </c>
      <c r="AY107" s="20" t="s">
        <v>134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0" t="s">
        <v>76</v>
      </c>
      <c r="BK107" s="233">
        <f>ROUND(I107*H107,2)</f>
        <v>0</v>
      </c>
      <c r="BL107" s="20" t="s">
        <v>139</v>
      </c>
      <c r="BM107" s="20" t="s">
        <v>170</v>
      </c>
    </row>
    <row r="108" s="1" customFormat="1">
      <c r="B108" s="42"/>
      <c r="C108" s="70"/>
      <c r="D108" s="234" t="s">
        <v>140</v>
      </c>
      <c r="E108" s="70"/>
      <c r="F108" s="235" t="s">
        <v>141</v>
      </c>
      <c r="G108" s="70"/>
      <c r="H108" s="70"/>
      <c r="I108" s="192"/>
      <c r="J108" s="70"/>
      <c r="K108" s="70"/>
      <c r="L108" s="68"/>
      <c r="M108" s="236"/>
      <c r="N108" s="43"/>
      <c r="O108" s="43"/>
      <c r="P108" s="43"/>
      <c r="Q108" s="43"/>
      <c r="R108" s="43"/>
      <c r="S108" s="43"/>
      <c r="T108" s="91"/>
      <c r="AT108" s="20" t="s">
        <v>140</v>
      </c>
      <c r="AU108" s="20" t="s">
        <v>76</v>
      </c>
    </row>
    <row r="109" s="1" customFormat="1" ht="16.5" customHeight="1">
      <c r="B109" s="42"/>
      <c r="C109" s="222" t="s">
        <v>154</v>
      </c>
      <c r="D109" s="222" t="s">
        <v>135</v>
      </c>
      <c r="E109" s="223" t="s">
        <v>171</v>
      </c>
      <c r="F109" s="224" t="s">
        <v>172</v>
      </c>
      <c r="G109" s="225" t="s">
        <v>138</v>
      </c>
      <c r="H109" s="226">
        <v>1</v>
      </c>
      <c r="I109" s="227"/>
      <c r="J109" s="228">
        <f>ROUND(I109*H109,2)</f>
        <v>0</v>
      </c>
      <c r="K109" s="224" t="s">
        <v>21</v>
      </c>
      <c r="L109" s="68"/>
      <c r="M109" s="229" t="s">
        <v>21</v>
      </c>
      <c r="N109" s="230" t="s">
        <v>40</v>
      </c>
      <c r="O109" s="43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AR109" s="20" t="s">
        <v>139</v>
      </c>
      <c r="AT109" s="20" t="s">
        <v>135</v>
      </c>
      <c r="AU109" s="20" t="s">
        <v>76</v>
      </c>
      <c r="AY109" s="20" t="s">
        <v>134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20" t="s">
        <v>76</v>
      </c>
      <c r="BK109" s="233">
        <f>ROUND(I109*H109,2)</f>
        <v>0</v>
      </c>
      <c r="BL109" s="20" t="s">
        <v>139</v>
      </c>
      <c r="BM109" s="20" t="s">
        <v>173</v>
      </c>
    </row>
    <row r="110" s="1" customFormat="1">
      <c r="B110" s="42"/>
      <c r="C110" s="70"/>
      <c r="D110" s="234" t="s">
        <v>140</v>
      </c>
      <c r="E110" s="70"/>
      <c r="F110" s="235" t="s">
        <v>141</v>
      </c>
      <c r="G110" s="70"/>
      <c r="H110" s="70"/>
      <c r="I110" s="192"/>
      <c r="J110" s="70"/>
      <c r="K110" s="70"/>
      <c r="L110" s="68"/>
      <c r="M110" s="236"/>
      <c r="N110" s="43"/>
      <c r="O110" s="43"/>
      <c r="P110" s="43"/>
      <c r="Q110" s="43"/>
      <c r="R110" s="43"/>
      <c r="S110" s="43"/>
      <c r="T110" s="91"/>
      <c r="AT110" s="20" t="s">
        <v>140</v>
      </c>
      <c r="AU110" s="20" t="s">
        <v>76</v>
      </c>
    </row>
    <row r="111" s="1" customFormat="1" ht="16.5" customHeight="1">
      <c r="B111" s="42"/>
      <c r="C111" s="222" t="s">
        <v>174</v>
      </c>
      <c r="D111" s="222" t="s">
        <v>135</v>
      </c>
      <c r="E111" s="223" t="s">
        <v>175</v>
      </c>
      <c r="F111" s="224" t="s">
        <v>176</v>
      </c>
      <c r="G111" s="225" t="s">
        <v>138</v>
      </c>
      <c r="H111" s="226">
        <v>10</v>
      </c>
      <c r="I111" s="227"/>
      <c r="J111" s="228">
        <f>ROUND(I111*H111,2)</f>
        <v>0</v>
      </c>
      <c r="K111" s="224" t="s">
        <v>21</v>
      </c>
      <c r="L111" s="68"/>
      <c r="M111" s="229" t="s">
        <v>21</v>
      </c>
      <c r="N111" s="230" t="s">
        <v>40</v>
      </c>
      <c r="O111" s="43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AR111" s="20" t="s">
        <v>139</v>
      </c>
      <c r="AT111" s="20" t="s">
        <v>135</v>
      </c>
      <c r="AU111" s="20" t="s">
        <v>76</v>
      </c>
      <c r="AY111" s="20" t="s">
        <v>134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0" t="s">
        <v>76</v>
      </c>
      <c r="BK111" s="233">
        <f>ROUND(I111*H111,2)</f>
        <v>0</v>
      </c>
      <c r="BL111" s="20" t="s">
        <v>139</v>
      </c>
      <c r="BM111" s="20" t="s">
        <v>177</v>
      </c>
    </row>
    <row r="112" s="1" customFormat="1">
      <c r="B112" s="42"/>
      <c r="C112" s="70"/>
      <c r="D112" s="234" t="s">
        <v>140</v>
      </c>
      <c r="E112" s="70"/>
      <c r="F112" s="235" t="s">
        <v>141</v>
      </c>
      <c r="G112" s="70"/>
      <c r="H112" s="70"/>
      <c r="I112" s="192"/>
      <c r="J112" s="70"/>
      <c r="K112" s="70"/>
      <c r="L112" s="68"/>
      <c r="M112" s="236"/>
      <c r="N112" s="43"/>
      <c r="O112" s="43"/>
      <c r="P112" s="43"/>
      <c r="Q112" s="43"/>
      <c r="R112" s="43"/>
      <c r="S112" s="43"/>
      <c r="T112" s="91"/>
      <c r="AT112" s="20" t="s">
        <v>140</v>
      </c>
      <c r="AU112" s="20" t="s">
        <v>76</v>
      </c>
    </row>
    <row r="113" s="1" customFormat="1" ht="16.5" customHeight="1">
      <c r="B113" s="42"/>
      <c r="C113" s="222" t="s">
        <v>157</v>
      </c>
      <c r="D113" s="222" t="s">
        <v>135</v>
      </c>
      <c r="E113" s="223" t="s">
        <v>178</v>
      </c>
      <c r="F113" s="224" t="s">
        <v>179</v>
      </c>
      <c r="G113" s="225" t="s">
        <v>138</v>
      </c>
      <c r="H113" s="226">
        <v>2</v>
      </c>
      <c r="I113" s="227"/>
      <c r="J113" s="228">
        <f>ROUND(I113*H113,2)</f>
        <v>0</v>
      </c>
      <c r="K113" s="224" t="s">
        <v>21</v>
      </c>
      <c r="L113" s="68"/>
      <c r="M113" s="229" t="s">
        <v>21</v>
      </c>
      <c r="N113" s="230" t="s">
        <v>40</v>
      </c>
      <c r="O113" s="43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AR113" s="20" t="s">
        <v>139</v>
      </c>
      <c r="AT113" s="20" t="s">
        <v>135</v>
      </c>
      <c r="AU113" s="20" t="s">
        <v>76</v>
      </c>
      <c r="AY113" s="20" t="s">
        <v>134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0" t="s">
        <v>76</v>
      </c>
      <c r="BK113" s="233">
        <f>ROUND(I113*H113,2)</f>
        <v>0</v>
      </c>
      <c r="BL113" s="20" t="s">
        <v>139</v>
      </c>
      <c r="BM113" s="20" t="s">
        <v>180</v>
      </c>
    </row>
    <row r="114" s="1" customFormat="1">
      <c r="B114" s="42"/>
      <c r="C114" s="70"/>
      <c r="D114" s="234" t="s">
        <v>140</v>
      </c>
      <c r="E114" s="70"/>
      <c r="F114" s="235" t="s">
        <v>141</v>
      </c>
      <c r="G114" s="70"/>
      <c r="H114" s="70"/>
      <c r="I114" s="192"/>
      <c r="J114" s="70"/>
      <c r="K114" s="70"/>
      <c r="L114" s="68"/>
      <c r="M114" s="236"/>
      <c r="N114" s="43"/>
      <c r="O114" s="43"/>
      <c r="P114" s="43"/>
      <c r="Q114" s="43"/>
      <c r="R114" s="43"/>
      <c r="S114" s="43"/>
      <c r="T114" s="91"/>
      <c r="AT114" s="20" t="s">
        <v>140</v>
      </c>
      <c r="AU114" s="20" t="s">
        <v>76</v>
      </c>
    </row>
    <row r="115" s="1" customFormat="1" ht="16.5" customHeight="1">
      <c r="B115" s="42"/>
      <c r="C115" s="222" t="s">
        <v>181</v>
      </c>
      <c r="D115" s="222" t="s">
        <v>135</v>
      </c>
      <c r="E115" s="223" t="s">
        <v>182</v>
      </c>
      <c r="F115" s="224" t="s">
        <v>183</v>
      </c>
      <c r="G115" s="225" t="s">
        <v>138</v>
      </c>
      <c r="H115" s="226">
        <v>1</v>
      </c>
      <c r="I115" s="227"/>
      <c r="J115" s="228">
        <f>ROUND(I115*H115,2)</f>
        <v>0</v>
      </c>
      <c r="K115" s="224" t="s">
        <v>21</v>
      </c>
      <c r="L115" s="68"/>
      <c r="M115" s="229" t="s">
        <v>21</v>
      </c>
      <c r="N115" s="230" t="s">
        <v>40</v>
      </c>
      <c r="O115" s="43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AR115" s="20" t="s">
        <v>139</v>
      </c>
      <c r="AT115" s="20" t="s">
        <v>135</v>
      </c>
      <c r="AU115" s="20" t="s">
        <v>76</v>
      </c>
      <c r="AY115" s="20" t="s">
        <v>134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0" t="s">
        <v>76</v>
      </c>
      <c r="BK115" s="233">
        <f>ROUND(I115*H115,2)</f>
        <v>0</v>
      </c>
      <c r="BL115" s="20" t="s">
        <v>139</v>
      </c>
      <c r="BM115" s="20" t="s">
        <v>184</v>
      </c>
    </row>
    <row r="116" s="1" customFormat="1">
      <c r="B116" s="42"/>
      <c r="C116" s="70"/>
      <c r="D116" s="234" t="s">
        <v>140</v>
      </c>
      <c r="E116" s="70"/>
      <c r="F116" s="235" t="s">
        <v>141</v>
      </c>
      <c r="G116" s="70"/>
      <c r="H116" s="70"/>
      <c r="I116" s="192"/>
      <c r="J116" s="70"/>
      <c r="K116" s="70"/>
      <c r="L116" s="68"/>
      <c r="M116" s="236"/>
      <c r="N116" s="43"/>
      <c r="O116" s="43"/>
      <c r="P116" s="43"/>
      <c r="Q116" s="43"/>
      <c r="R116" s="43"/>
      <c r="S116" s="43"/>
      <c r="T116" s="91"/>
      <c r="AT116" s="20" t="s">
        <v>140</v>
      </c>
      <c r="AU116" s="20" t="s">
        <v>76</v>
      </c>
    </row>
    <row r="117" s="1" customFormat="1" ht="16.5" customHeight="1">
      <c r="B117" s="42"/>
      <c r="C117" s="222" t="s">
        <v>161</v>
      </c>
      <c r="D117" s="222" t="s">
        <v>135</v>
      </c>
      <c r="E117" s="223" t="s">
        <v>185</v>
      </c>
      <c r="F117" s="224" t="s">
        <v>186</v>
      </c>
      <c r="G117" s="225" t="s">
        <v>138</v>
      </c>
      <c r="H117" s="226">
        <v>1</v>
      </c>
      <c r="I117" s="227"/>
      <c r="J117" s="228">
        <f>ROUND(I117*H117,2)</f>
        <v>0</v>
      </c>
      <c r="K117" s="224" t="s">
        <v>21</v>
      </c>
      <c r="L117" s="68"/>
      <c r="M117" s="229" t="s">
        <v>21</v>
      </c>
      <c r="N117" s="230" t="s">
        <v>40</v>
      </c>
      <c r="O117" s="43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AR117" s="20" t="s">
        <v>139</v>
      </c>
      <c r="AT117" s="20" t="s">
        <v>135</v>
      </c>
      <c r="AU117" s="20" t="s">
        <v>76</v>
      </c>
      <c r="AY117" s="20" t="s">
        <v>134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0" t="s">
        <v>76</v>
      </c>
      <c r="BK117" s="233">
        <f>ROUND(I117*H117,2)</f>
        <v>0</v>
      </c>
      <c r="BL117" s="20" t="s">
        <v>139</v>
      </c>
      <c r="BM117" s="20" t="s">
        <v>187</v>
      </c>
    </row>
    <row r="118" s="1" customFormat="1">
      <c r="B118" s="42"/>
      <c r="C118" s="70"/>
      <c r="D118" s="234" t="s">
        <v>140</v>
      </c>
      <c r="E118" s="70"/>
      <c r="F118" s="235" t="s">
        <v>141</v>
      </c>
      <c r="G118" s="70"/>
      <c r="H118" s="70"/>
      <c r="I118" s="192"/>
      <c r="J118" s="70"/>
      <c r="K118" s="70"/>
      <c r="L118" s="68"/>
      <c r="M118" s="236"/>
      <c r="N118" s="43"/>
      <c r="O118" s="43"/>
      <c r="P118" s="43"/>
      <c r="Q118" s="43"/>
      <c r="R118" s="43"/>
      <c r="S118" s="43"/>
      <c r="T118" s="91"/>
      <c r="AT118" s="20" t="s">
        <v>140</v>
      </c>
      <c r="AU118" s="20" t="s">
        <v>76</v>
      </c>
    </row>
    <row r="119" s="1" customFormat="1" ht="16.5" customHeight="1">
      <c r="B119" s="42"/>
      <c r="C119" s="222" t="s">
        <v>10</v>
      </c>
      <c r="D119" s="222" t="s">
        <v>135</v>
      </c>
      <c r="E119" s="223" t="s">
        <v>185</v>
      </c>
      <c r="F119" s="224" t="s">
        <v>186</v>
      </c>
      <c r="G119" s="225" t="s">
        <v>138</v>
      </c>
      <c r="H119" s="226">
        <v>1</v>
      </c>
      <c r="I119" s="227"/>
      <c r="J119" s="228">
        <f>ROUND(I119*H119,2)</f>
        <v>0</v>
      </c>
      <c r="K119" s="224" t="s">
        <v>21</v>
      </c>
      <c r="L119" s="68"/>
      <c r="M119" s="229" t="s">
        <v>21</v>
      </c>
      <c r="N119" s="230" t="s">
        <v>40</v>
      </c>
      <c r="O119" s="43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AR119" s="20" t="s">
        <v>139</v>
      </c>
      <c r="AT119" s="20" t="s">
        <v>135</v>
      </c>
      <c r="AU119" s="20" t="s">
        <v>76</v>
      </c>
      <c r="AY119" s="20" t="s">
        <v>134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20" t="s">
        <v>76</v>
      </c>
      <c r="BK119" s="233">
        <f>ROUND(I119*H119,2)</f>
        <v>0</v>
      </c>
      <c r="BL119" s="20" t="s">
        <v>139</v>
      </c>
      <c r="BM119" s="20" t="s">
        <v>188</v>
      </c>
    </row>
    <row r="120" s="1" customFormat="1">
      <c r="B120" s="42"/>
      <c r="C120" s="70"/>
      <c r="D120" s="234" t="s">
        <v>140</v>
      </c>
      <c r="E120" s="70"/>
      <c r="F120" s="235" t="s">
        <v>141</v>
      </c>
      <c r="G120" s="70"/>
      <c r="H120" s="70"/>
      <c r="I120" s="192"/>
      <c r="J120" s="70"/>
      <c r="K120" s="70"/>
      <c r="L120" s="68"/>
      <c r="M120" s="236"/>
      <c r="N120" s="43"/>
      <c r="O120" s="43"/>
      <c r="P120" s="43"/>
      <c r="Q120" s="43"/>
      <c r="R120" s="43"/>
      <c r="S120" s="43"/>
      <c r="T120" s="91"/>
      <c r="AT120" s="20" t="s">
        <v>140</v>
      </c>
      <c r="AU120" s="20" t="s">
        <v>76</v>
      </c>
    </row>
    <row r="121" s="1" customFormat="1" ht="16.5" customHeight="1">
      <c r="B121" s="42"/>
      <c r="C121" s="222" t="s">
        <v>164</v>
      </c>
      <c r="D121" s="222" t="s">
        <v>135</v>
      </c>
      <c r="E121" s="223" t="s">
        <v>185</v>
      </c>
      <c r="F121" s="224" t="s">
        <v>186</v>
      </c>
      <c r="G121" s="225" t="s">
        <v>138</v>
      </c>
      <c r="H121" s="226">
        <v>1</v>
      </c>
      <c r="I121" s="227"/>
      <c r="J121" s="228">
        <f>ROUND(I121*H121,2)</f>
        <v>0</v>
      </c>
      <c r="K121" s="224" t="s">
        <v>21</v>
      </c>
      <c r="L121" s="68"/>
      <c r="M121" s="229" t="s">
        <v>21</v>
      </c>
      <c r="N121" s="230" t="s">
        <v>40</v>
      </c>
      <c r="O121" s="43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AR121" s="20" t="s">
        <v>139</v>
      </c>
      <c r="AT121" s="20" t="s">
        <v>135</v>
      </c>
      <c r="AU121" s="20" t="s">
        <v>76</v>
      </c>
      <c r="AY121" s="20" t="s">
        <v>134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20" t="s">
        <v>76</v>
      </c>
      <c r="BK121" s="233">
        <f>ROUND(I121*H121,2)</f>
        <v>0</v>
      </c>
      <c r="BL121" s="20" t="s">
        <v>139</v>
      </c>
      <c r="BM121" s="20" t="s">
        <v>189</v>
      </c>
    </row>
    <row r="122" s="1" customFormat="1">
      <c r="B122" s="42"/>
      <c r="C122" s="70"/>
      <c r="D122" s="234" t="s">
        <v>140</v>
      </c>
      <c r="E122" s="70"/>
      <c r="F122" s="235" t="s">
        <v>141</v>
      </c>
      <c r="G122" s="70"/>
      <c r="H122" s="70"/>
      <c r="I122" s="192"/>
      <c r="J122" s="70"/>
      <c r="K122" s="70"/>
      <c r="L122" s="68"/>
      <c r="M122" s="236"/>
      <c r="N122" s="43"/>
      <c r="O122" s="43"/>
      <c r="P122" s="43"/>
      <c r="Q122" s="43"/>
      <c r="R122" s="43"/>
      <c r="S122" s="43"/>
      <c r="T122" s="91"/>
      <c r="AT122" s="20" t="s">
        <v>140</v>
      </c>
      <c r="AU122" s="20" t="s">
        <v>76</v>
      </c>
    </row>
    <row r="123" s="1" customFormat="1" ht="16.5" customHeight="1">
      <c r="B123" s="42"/>
      <c r="C123" s="222" t="s">
        <v>190</v>
      </c>
      <c r="D123" s="222" t="s">
        <v>135</v>
      </c>
      <c r="E123" s="223" t="s">
        <v>191</v>
      </c>
      <c r="F123" s="224" t="s">
        <v>192</v>
      </c>
      <c r="G123" s="225" t="s">
        <v>138</v>
      </c>
      <c r="H123" s="226">
        <v>20</v>
      </c>
      <c r="I123" s="227"/>
      <c r="J123" s="228">
        <f>ROUND(I123*H123,2)</f>
        <v>0</v>
      </c>
      <c r="K123" s="224" t="s">
        <v>21</v>
      </c>
      <c r="L123" s="68"/>
      <c r="M123" s="229" t="s">
        <v>21</v>
      </c>
      <c r="N123" s="230" t="s">
        <v>40</v>
      </c>
      <c r="O123" s="43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AR123" s="20" t="s">
        <v>139</v>
      </c>
      <c r="AT123" s="20" t="s">
        <v>135</v>
      </c>
      <c r="AU123" s="20" t="s">
        <v>76</v>
      </c>
      <c r="AY123" s="20" t="s">
        <v>134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20" t="s">
        <v>76</v>
      </c>
      <c r="BK123" s="233">
        <f>ROUND(I123*H123,2)</f>
        <v>0</v>
      </c>
      <c r="BL123" s="20" t="s">
        <v>139</v>
      </c>
      <c r="BM123" s="20" t="s">
        <v>193</v>
      </c>
    </row>
    <row r="124" s="1" customFormat="1">
      <c r="B124" s="42"/>
      <c r="C124" s="70"/>
      <c r="D124" s="234" t="s">
        <v>140</v>
      </c>
      <c r="E124" s="70"/>
      <c r="F124" s="235" t="s">
        <v>141</v>
      </c>
      <c r="G124" s="70"/>
      <c r="H124" s="70"/>
      <c r="I124" s="192"/>
      <c r="J124" s="70"/>
      <c r="K124" s="70"/>
      <c r="L124" s="68"/>
      <c r="M124" s="236"/>
      <c r="N124" s="43"/>
      <c r="O124" s="43"/>
      <c r="P124" s="43"/>
      <c r="Q124" s="43"/>
      <c r="R124" s="43"/>
      <c r="S124" s="43"/>
      <c r="T124" s="91"/>
      <c r="AT124" s="20" t="s">
        <v>140</v>
      </c>
      <c r="AU124" s="20" t="s">
        <v>76</v>
      </c>
    </row>
    <row r="125" s="1" customFormat="1" ht="16.5" customHeight="1">
      <c r="B125" s="42"/>
      <c r="C125" s="222" t="s">
        <v>170</v>
      </c>
      <c r="D125" s="222" t="s">
        <v>135</v>
      </c>
      <c r="E125" s="223" t="s">
        <v>194</v>
      </c>
      <c r="F125" s="224" t="s">
        <v>195</v>
      </c>
      <c r="G125" s="225" t="s">
        <v>138</v>
      </c>
      <c r="H125" s="226">
        <v>1</v>
      </c>
      <c r="I125" s="227"/>
      <c r="J125" s="228">
        <f>ROUND(I125*H125,2)</f>
        <v>0</v>
      </c>
      <c r="K125" s="224" t="s">
        <v>21</v>
      </c>
      <c r="L125" s="68"/>
      <c r="M125" s="229" t="s">
        <v>21</v>
      </c>
      <c r="N125" s="230" t="s">
        <v>40</v>
      </c>
      <c r="O125" s="43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AR125" s="20" t="s">
        <v>139</v>
      </c>
      <c r="AT125" s="20" t="s">
        <v>135</v>
      </c>
      <c r="AU125" s="20" t="s">
        <v>76</v>
      </c>
      <c r="AY125" s="20" t="s">
        <v>134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20" t="s">
        <v>76</v>
      </c>
      <c r="BK125" s="233">
        <f>ROUND(I125*H125,2)</f>
        <v>0</v>
      </c>
      <c r="BL125" s="20" t="s">
        <v>139</v>
      </c>
      <c r="BM125" s="20" t="s">
        <v>196</v>
      </c>
    </row>
    <row r="126" s="1" customFormat="1">
      <c r="B126" s="42"/>
      <c r="C126" s="70"/>
      <c r="D126" s="234" t="s">
        <v>140</v>
      </c>
      <c r="E126" s="70"/>
      <c r="F126" s="235" t="s">
        <v>141</v>
      </c>
      <c r="G126" s="70"/>
      <c r="H126" s="70"/>
      <c r="I126" s="192"/>
      <c r="J126" s="70"/>
      <c r="K126" s="70"/>
      <c r="L126" s="68"/>
      <c r="M126" s="236"/>
      <c r="N126" s="43"/>
      <c r="O126" s="43"/>
      <c r="P126" s="43"/>
      <c r="Q126" s="43"/>
      <c r="R126" s="43"/>
      <c r="S126" s="43"/>
      <c r="T126" s="91"/>
      <c r="AT126" s="20" t="s">
        <v>140</v>
      </c>
      <c r="AU126" s="20" t="s">
        <v>76</v>
      </c>
    </row>
    <row r="127" s="1" customFormat="1" ht="16.5" customHeight="1">
      <c r="B127" s="42"/>
      <c r="C127" s="222" t="s">
        <v>197</v>
      </c>
      <c r="D127" s="222" t="s">
        <v>135</v>
      </c>
      <c r="E127" s="223" t="s">
        <v>198</v>
      </c>
      <c r="F127" s="224" t="s">
        <v>199</v>
      </c>
      <c r="G127" s="225" t="s">
        <v>138</v>
      </c>
      <c r="H127" s="226">
        <v>1</v>
      </c>
      <c r="I127" s="227"/>
      <c r="J127" s="228">
        <f>ROUND(I127*H127,2)</f>
        <v>0</v>
      </c>
      <c r="K127" s="224" t="s">
        <v>21</v>
      </c>
      <c r="L127" s="68"/>
      <c r="M127" s="229" t="s">
        <v>21</v>
      </c>
      <c r="N127" s="230" t="s">
        <v>40</v>
      </c>
      <c r="O127" s="43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0" t="s">
        <v>139</v>
      </c>
      <c r="AT127" s="20" t="s">
        <v>135</v>
      </c>
      <c r="AU127" s="20" t="s">
        <v>76</v>
      </c>
      <c r="AY127" s="20" t="s">
        <v>134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0" t="s">
        <v>76</v>
      </c>
      <c r="BK127" s="233">
        <f>ROUND(I127*H127,2)</f>
        <v>0</v>
      </c>
      <c r="BL127" s="20" t="s">
        <v>139</v>
      </c>
      <c r="BM127" s="20" t="s">
        <v>200</v>
      </c>
    </row>
    <row r="128" s="1" customFormat="1">
      <c r="B128" s="42"/>
      <c r="C128" s="70"/>
      <c r="D128" s="234" t="s">
        <v>140</v>
      </c>
      <c r="E128" s="70"/>
      <c r="F128" s="235" t="s">
        <v>141</v>
      </c>
      <c r="G128" s="70"/>
      <c r="H128" s="70"/>
      <c r="I128" s="192"/>
      <c r="J128" s="70"/>
      <c r="K128" s="70"/>
      <c r="L128" s="68"/>
      <c r="M128" s="236"/>
      <c r="N128" s="43"/>
      <c r="O128" s="43"/>
      <c r="P128" s="43"/>
      <c r="Q128" s="43"/>
      <c r="R128" s="43"/>
      <c r="S128" s="43"/>
      <c r="T128" s="91"/>
      <c r="AT128" s="20" t="s">
        <v>140</v>
      </c>
      <c r="AU128" s="20" t="s">
        <v>76</v>
      </c>
    </row>
    <row r="129" s="1" customFormat="1" ht="16.5" customHeight="1">
      <c r="B129" s="42"/>
      <c r="C129" s="222" t="s">
        <v>173</v>
      </c>
      <c r="D129" s="222" t="s">
        <v>135</v>
      </c>
      <c r="E129" s="223" t="s">
        <v>201</v>
      </c>
      <c r="F129" s="224" t="s">
        <v>202</v>
      </c>
      <c r="G129" s="225" t="s">
        <v>138</v>
      </c>
      <c r="H129" s="226">
        <v>11</v>
      </c>
      <c r="I129" s="227"/>
      <c r="J129" s="228">
        <f>ROUND(I129*H129,2)</f>
        <v>0</v>
      </c>
      <c r="K129" s="224" t="s">
        <v>21</v>
      </c>
      <c r="L129" s="68"/>
      <c r="M129" s="229" t="s">
        <v>21</v>
      </c>
      <c r="N129" s="230" t="s">
        <v>40</v>
      </c>
      <c r="O129" s="43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0" t="s">
        <v>139</v>
      </c>
      <c r="AT129" s="20" t="s">
        <v>135</v>
      </c>
      <c r="AU129" s="20" t="s">
        <v>76</v>
      </c>
      <c r="AY129" s="20" t="s">
        <v>134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0" t="s">
        <v>76</v>
      </c>
      <c r="BK129" s="233">
        <f>ROUND(I129*H129,2)</f>
        <v>0</v>
      </c>
      <c r="BL129" s="20" t="s">
        <v>139</v>
      </c>
      <c r="BM129" s="20" t="s">
        <v>203</v>
      </c>
    </row>
    <row r="130" s="1" customFormat="1">
      <c r="B130" s="42"/>
      <c r="C130" s="70"/>
      <c r="D130" s="234" t="s">
        <v>140</v>
      </c>
      <c r="E130" s="70"/>
      <c r="F130" s="235" t="s">
        <v>141</v>
      </c>
      <c r="G130" s="70"/>
      <c r="H130" s="70"/>
      <c r="I130" s="192"/>
      <c r="J130" s="70"/>
      <c r="K130" s="70"/>
      <c r="L130" s="68"/>
      <c r="M130" s="236"/>
      <c r="N130" s="43"/>
      <c r="O130" s="43"/>
      <c r="P130" s="43"/>
      <c r="Q130" s="43"/>
      <c r="R130" s="43"/>
      <c r="S130" s="43"/>
      <c r="T130" s="91"/>
      <c r="AT130" s="20" t="s">
        <v>140</v>
      </c>
      <c r="AU130" s="20" t="s">
        <v>76</v>
      </c>
    </row>
    <row r="131" s="1" customFormat="1" ht="16.5" customHeight="1">
      <c r="B131" s="42"/>
      <c r="C131" s="222" t="s">
        <v>9</v>
      </c>
      <c r="D131" s="222" t="s">
        <v>135</v>
      </c>
      <c r="E131" s="223" t="s">
        <v>204</v>
      </c>
      <c r="F131" s="224" t="s">
        <v>205</v>
      </c>
      <c r="G131" s="225" t="s">
        <v>138</v>
      </c>
      <c r="H131" s="226">
        <v>4</v>
      </c>
      <c r="I131" s="227"/>
      <c r="J131" s="228">
        <f>ROUND(I131*H131,2)</f>
        <v>0</v>
      </c>
      <c r="K131" s="224" t="s">
        <v>21</v>
      </c>
      <c r="L131" s="68"/>
      <c r="M131" s="229" t="s">
        <v>21</v>
      </c>
      <c r="N131" s="230" t="s">
        <v>40</v>
      </c>
      <c r="O131" s="43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0" t="s">
        <v>139</v>
      </c>
      <c r="AT131" s="20" t="s">
        <v>135</v>
      </c>
      <c r="AU131" s="20" t="s">
        <v>76</v>
      </c>
      <c r="AY131" s="20" t="s">
        <v>134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0" t="s">
        <v>76</v>
      </c>
      <c r="BK131" s="233">
        <f>ROUND(I131*H131,2)</f>
        <v>0</v>
      </c>
      <c r="BL131" s="20" t="s">
        <v>139</v>
      </c>
      <c r="BM131" s="20" t="s">
        <v>206</v>
      </c>
    </row>
    <row r="132" s="1" customFormat="1">
      <c r="B132" s="42"/>
      <c r="C132" s="70"/>
      <c r="D132" s="234" t="s">
        <v>140</v>
      </c>
      <c r="E132" s="70"/>
      <c r="F132" s="235" t="s">
        <v>141</v>
      </c>
      <c r="G132" s="70"/>
      <c r="H132" s="70"/>
      <c r="I132" s="192"/>
      <c r="J132" s="70"/>
      <c r="K132" s="70"/>
      <c r="L132" s="68"/>
      <c r="M132" s="236"/>
      <c r="N132" s="43"/>
      <c r="O132" s="43"/>
      <c r="P132" s="43"/>
      <c r="Q132" s="43"/>
      <c r="R132" s="43"/>
      <c r="S132" s="43"/>
      <c r="T132" s="91"/>
      <c r="AT132" s="20" t="s">
        <v>140</v>
      </c>
      <c r="AU132" s="20" t="s">
        <v>76</v>
      </c>
    </row>
    <row r="133" s="1" customFormat="1" ht="16.5" customHeight="1">
      <c r="B133" s="42"/>
      <c r="C133" s="222" t="s">
        <v>177</v>
      </c>
      <c r="D133" s="222" t="s">
        <v>135</v>
      </c>
      <c r="E133" s="223" t="s">
        <v>207</v>
      </c>
      <c r="F133" s="224" t="s">
        <v>208</v>
      </c>
      <c r="G133" s="225" t="s">
        <v>138</v>
      </c>
      <c r="H133" s="226">
        <v>3</v>
      </c>
      <c r="I133" s="227"/>
      <c r="J133" s="228">
        <f>ROUND(I133*H133,2)</f>
        <v>0</v>
      </c>
      <c r="K133" s="224" t="s">
        <v>21</v>
      </c>
      <c r="L133" s="68"/>
      <c r="M133" s="229" t="s">
        <v>21</v>
      </c>
      <c r="N133" s="230" t="s">
        <v>40</v>
      </c>
      <c r="O133" s="43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0" t="s">
        <v>139</v>
      </c>
      <c r="AT133" s="20" t="s">
        <v>135</v>
      </c>
      <c r="AU133" s="20" t="s">
        <v>76</v>
      </c>
      <c r="AY133" s="20" t="s">
        <v>134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0" t="s">
        <v>76</v>
      </c>
      <c r="BK133" s="233">
        <f>ROUND(I133*H133,2)</f>
        <v>0</v>
      </c>
      <c r="BL133" s="20" t="s">
        <v>139</v>
      </c>
      <c r="BM133" s="20" t="s">
        <v>209</v>
      </c>
    </row>
    <row r="134" s="1" customFormat="1">
      <c r="B134" s="42"/>
      <c r="C134" s="70"/>
      <c r="D134" s="234" t="s">
        <v>140</v>
      </c>
      <c r="E134" s="70"/>
      <c r="F134" s="235" t="s">
        <v>141</v>
      </c>
      <c r="G134" s="70"/>
      <c r="H134" s="70"/>
      <c r="I134" s="192"/>
      <c r="J134" s="70"/>
      <c r="K134" s="70"/>
      <c r="L134" s="68"/>
      <c r="M134" s="236"/>
      <c r="N134" s="43"/>
      <c r="O134" s="43"/>
      <c r="P134" s="43"/>
      <c r="Q134" s="43"/>
      <c r="R134" s="43"/>
      <c r="S134" s="43"/>
      <c r="T134" s="91"/>
      <c r="AT134" s="20" t="s">
        <v>140</v>
      </c>
      <c r="AU134" s="20" t="s">
        <v>76</v>
      </c>
    </row>
    <row r="135" s="1" customFormat="1" ht="16.5" customHeight="1">
      <c r="B135" s="42"/>
      <c r="C135" s="222" t="s">
        <v>210</v>
      </c>
      <c r="D135" s="222" t="s">
        <v>135</v>
      </c>
      <c r="E135" s="223" t="s">
        <v>211</v>
      </c>
      <c r="F135" s="224" t="s">
        <v>212</v>
      </c>
      <c r="G135" s="225" t="s">
        <v>138</v>
      </c>
      <c r="H135" s="226">
        <v>3</v>
      </c>
      <c r="I135" s="227"/>
      <c r="J135" s="228">
        <f>ROUND(I135*H135,2)</f>
        <v>0</v>
      </c>
      <c r="K135" s="224" t="s">
        <v>21</v>
      </c>
      <c r="L135" s="68"/>
      <c r="M135" s="229" t="s">
        <v>21</v>
      </c>
      <c r="N135" s="230" t="s">
        <v>40</v>
      </c>
      <c r="O135" s="43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0" t="s">
        <v>139</v>
      </c>
      <c r="AT135" s="20" t="s">
        <v>135</v>
      </c>
      <c r="AU135" s="20" t="s">
        <v>76</v>
      </c>
      <c r="AY135" s="20" t="s">
        <v>134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0" t="s">
        <v>76</v>
      </c>
      <c r="BK135" s="233">
        <f>ROUND(I135*H135,2)</f>
        <v>0</v>
      </c>
      <c r="BL135" s="20" t="s">
        <v>139</v>
      </c>
      <c r="BM135" s="20" t="s">
        <v>213</v>
      </c>
    </row>
    <row r="136" s="1" customFormat="1">
      <c r="B136" s="42"/>
      <c r="C136" s="70"/>
      <c r="D136" s="234" t="s">
        <v>140</v>
      </c>
      <c r="E136" s="70"/>
      <c r="F136" s="235" t="s">
        <v>141</v>
      </c>
      <c r="G136" s="70"/>
      <c r="H136" s="70"/>
      <c r="I136" s="192"/>
      <c r="J136" s="70"/>
      <c r="K136" s="70"/>
      <c r="L136" s="68"/>
      <c r="M136" s="236"/>
      <c r="N136" s="43"/>
      <c r="O136" s="43"/>
      <c r="P136" s="43"/>
      <c r="Q136" s="43"/>
      <c r="R136" s="43"/>
      <c r="S136" s="43"/>
      <c r="T136" s="91"/>
      <c r="AT136" s="20" t="s">
        <v>140</v>
      </c>
      <c r="AU136" s="20" t="s">
        <v>76</v>
      </c>
    </row>
    <row r="137" s="1" customFormat="1" ht="16.5" customHeight="1">
      <c r="B137" s="42"/>
      <c r="C137" s="222" t="s">
        <v>180</v>
      </c>
      <c r="D137" s="222" t="s">
        <v>135</v>
      </c>
      <c r="E137" s="223" t="s">
        <v>214</v>
      </c>
      <c r="F137" s="224" t="s">
        <v>215</v>
      </c>
      <c r="G137" s="225" t="s">
        <v>138</v>
      </c>
      <c r="H137" s="226">
        <v>1</v>
      </c>
      <c r="I137" s="227"/>
      <c r="J137" s="228">
        <f>ROUND(I137*H137,2)</f>
        <v>0</v>
      </c>
      <c r="K137" s="224" t="s">
        <v>21</v>
      </c>
      <c r="L137" s="68"/>
      <c r="M137" s="229" t="s">
        <v>21</v>
      </c>
      <c r="N137" s="230" t="s">
        <v>40</v>
      </c>
      <c r="O137" s="43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0" t="s">
        <v>139</v>
      </c>
      <c r="AT137" s="20" t="s">
        <v>135</v>
      </c>
      <c r="AU137" s="20" t="s">
        <v>76</v>
      </c>
      <c r="AY137" s="20" t="s">
        <v>134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0" t="s">
        <v>76</v>
      </c>
      <c r="BK137" s="233">
        <f>ROUND(I137*H137,2)</f>
        <v>0</v>
      </c>
      <c r="BL137" s="20" t="s">
        <v>139</v>
      </c>
      <c r="BM137" s="20" t="s">
        <v>216</v>
      </c>
    </row>
    <row r="138" s="1" customFormat="1">
      <c r="B138" s="42"/>
      <c r="C138" s="70"/>
      <c r="D138" s="234" t="s">
        <v>140</v>
      </c>
      <c r="E138" s="70"/>
      <c r="F138" s="235" t="s">
        <v>141</v>
      </c>
      <c r="G138" s="70"/>
      <c r="H138" s="70"/>
      <c r="I138" s="192"/>
      <c r="J138" s="70"/>
      <c r="K138" s="70"/>
      <c r="L138" s="68"/>
      <c r="M138" s="236"/>
      <c r="N138" s="43"/>
      <c r="O138" s="43"/>
      <c r="P138" s="43"/>
      <c r="Q138" s="43"/>
      <c r="R138" s="43"/>
      <c r="S138" s="43"/>
      <c r="T138" s="91"/>
      <c r="AT138" s="20" t="s">
        <v>140</v>
      </c>
      <c r="AU138" s="20" t="s">
        <v>76</v>
      </c>
    </row>
    <row r="139" s="10" customFormat="1" ht="37.44" customHeight="1">
      <c r="B139" s="208"/>
      <c r="C139" s="209"/>
      <c r="D139" s="210" t="s">
        <v>68</v>
      </c>
      <c r="E139" s="211" t="s">
        <v>217</v>
      </c>
      <c r="F139" s="211" t="s">
        <v>218</v>
      </c>
      <c r="G139" s="209"/>
      <c r="H139" s="209"/>
      <c r="I139" s="212"/>
      <c r="J139" s="213">
        <f>BK139</f>
        <v>0</v>
      </c>
      <c r="K139" s="209"/>
      <c r="L139" s="214"/>
      <c r="M139" s="215"/>
      <c r="N139" s="216"/>
      <c r="O139" s="216"/>
      <c r="P139" s="217">
        <f>SUM(P140:P150)</f>
        <v>0</v>
      </c>
      <c r="Q139" s="216"/>
      <c r="R139" s="217">
        <f>SUM(R140:R150)</f>
        <v>0</v>
      </c>
      <c r="S139" s="216"/>
      <c r="T139" s="218">
        <f>SUM(T140:T150)</f>
        <v>0</v>
      </c>
      <c r="AR139" s="219" t="s">
        <v>76</v>
      </c>
      <c r="AT139" s="220" t="s">
        <v>68</v>
      </c>
      <c r="AU139" s="220" t="s">
        <v>69</v>
      </c>
      <c r="AY139" s="219" t="s">
        <v>134</v>
      </c>
      <c r="BK139" s="221">
        <f>SUM(BK140:BK150)</f>
        <v>0</v>
      </c>
    </row>
    <row r="140" s="1" customFormat="1" ht="16.5" customHeight="1">
      <c r="B140" s="42"/>
      <c r="C140" s="222" t="s">
        <v>219</v>
      </c>
      <c r="D140" s="222" t="s">
        <v>135</v>
      </c>
      <c r="E140" s="223" t="s">
        <v>220</v>
      </c>
      <c r="F140" s="224" t="s">
        <v>221</v>
      </c>
      <c r="G140" s="225" t="s">
        <v>138</v>
      </c>
      <c r="H140" s="226">
        <v>3</v>
      </c>
      <c r="I140" s="227"/>
      <c r="J140" s="228">
        <f>ROUND(I140*H140,2)</f>
        <v>0</v>
      </c>
      <c r="K140" s="224" t="s">
        <v>21</v>
      </c>
      <c r="L140" s="68"/>
      <c r="M140" s="229" t="s">
        <v>21</v>
      </c>
      <c r="N140" s="230" t="s">
        <v>40</v>
      </c>
      <c r="O140" s="43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0" t="s">
        <v>139</v>
      </c>
      <c r="AT140" s="20" t="s">
        <v>135</v>
      </c>
      <c r="AU140" s="20" t="s">
        <v>76</v>
      </c>
      <c r="AY140" s="20" t="s">
        <v>134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0" t="s">
        <v>76</v>
      </c>
      <c r="BK140" s="233">
        <f>ROUND(I140*H140,2)</f>
        <v>0</v>
      </c>
      <c r="BL140" s="20" t="s">
        <v>139</v>
      </c>
      <c r="BM140" s="20" t="s">
        <v>222</v>
      </c>
    </row>
    <row r="141" s="1" customFormat="1">
      <c r="B141" s="42"/>
      <c r="C141" s="70"/>
      <c r="D141" s="234" t="s">
        <v>140</v>
      </c>
      <c r="E141" s="70"/>
      <c r="F141" s="235" t="s">
        <v>141</v>
      </c>
      <c r="G141" s="70"/>
      <c r="H141" s="70"/>
      <c r="I141" s="192"/>
      <c r="J141" s="70"/>
      <c r="K141" s="70"/>
      <c r="L141" s="68"/>
      <c r="M141" s="236"/>
      <c r="N141" s="43"/>
      <c r="O141" s="43"/>
      <c r="P141" s="43"/>
      <c r="Q141" s="43"/>
      <c r="R141" s="43"/>
      <c r="S141" s="43"/>
      <c r="T141" s="91"/>
      <c r="AT141" s="20" t="s">
        <v>140</v>
      </c>
      <c r="AU141" s="20" t="s">
        <v>76</v>
      </c>
    </row>
    <row r="142" s="1" customFormat="1" ht="16.5" customHeight="1">
      <c r="B142" s="42"/>
      <c r="C142" s="222" t="s">
        <v>184</v>
      </c>
      <c r="D142" s="222" t="s">
        <v>135</v>
      </c>
      <c r="E142" s="223" t="s">
        <v>223</v>
      </c>
      <c r="F142" s="224" t="s">
        <v>224</v>
      </c>
      <c r="G142" s="225" t="s">
        <v>138</v>
      </c>
      <c r="H142" s="226">
        <v>5</v>
      </c>
      <c r="I142" s="227"/>
      <c r="J142" s="228">
        <f>ROUND(I142*H142,2)</f>
        <v>0</v>
      </c>
      <c r="K142" s="224" t="s">
        <v>21</v>
      </c>
      <c r="L142" s="68"/>
      <c r="M142" s="229" t="s">
        <v>21</v>
      </c>
      <c r="N142" s="230" t="s">
        <v>40</v>
      </c>
      <c r="O142" s="43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0" t="s">
        <v>139</v>
      </c>
      <c r="AT142" s="20" t="s">
        <v>135</v>
      </c>
      <c r="AU142" s="20" t="s">
        <v>76</v>
      </c>
      <c r="AY142" s="20" t="s">
        <v>134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20" t="s">
        <v>76</v>
      </c>
      <c r="BK142" s="233">
        <f>ROUND(I142*H142,2)</f>
        <v>0</v>
      </c>
      <c r="BL142" s="20" t="s">
        <v>139</v>
      </c>
      <c r="BM142" s="20" t="s">
        <v>225</v>
      </c>
    </row>
    <row r="143" s="1" customFormat="1">
      <c r="B143" s="42"/>
      <c r="C143" s="70"/>
      <c r="D143" s="234" t="s">
        <v>140</v>
      </c>
      <c r="E143" s="70"/>
      <c r="F143" s="235" t="s">
        <v>141</v>
      </c>
      <c r="G143" s="70"/>
      <c r="H143" s="70"/>
      <c r="I143" s="192"/>
      <c r="J143" s="70"/>
      <c r="K143" s="70"/>
      <c r="L143" s="68"/>
      <c r="M143" s="236"/>
      <c r="N143" s="43"/>
      <c r="O143" s="43"/>
      <c r="P143" s="43"/>
      <c r="Q143" s="43"/>
      <c r="R143" s="43"/>
      <c r="S143" s="43"/>
      <c r="T143" s="91"/>
      <c r="AT143" s="20" t="s">
        <v>140</v>
      </c>
      <c r="AU143" s="20" t="s">
        <v>76</v>
      </c>
    </row>
    <row r="144" s="1" customFormat="1" ht="16.5" customHeight="1">
      <c r="B144" s="42"/>
      <c r="C144" s="222" t="s">
        <v>226</v>
      </c>
      <c r="D144" s="222" t="s">
        <v>135</v>
      </c>
      <c r="E144" s="223" t="s">
        <v>223</v>
      </c>
      <c r="F144" s="224" t="s">
        <v>224</v>
      </c>
      <c r="G144" s="225" t="s">
        <v>138</v>
      </c>
      <c r="H144" s="226">
        <v>2</v>
      </c>
      <c r="I144" s="227"/>
      <c r="J144" s="228">
        <f>ROUND(I144*H144,2)</f>
        <v>0</v>
      </c>
      <c r="K144" s="224" t="s">
        <v>21</v>
      </c>
      <c r="L144" s="68"/>
      <c r="M144" s="229" t="s">
        <v>21</v>
      </c>
      <c r="N144" s="230" t="s">
        <v>40</v>
      </c>
      <c r="O144" s="43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0" t="s">
        <v>139</v>
      </c>
      <c r="AT144" s="20" t="s">
        <v>135</v>
      </c>
      <c r="AU144" s="20" t="s">
        <v>76</v>
      </c>
      <c r="AY144" s="20" t="s">
        <v>134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20" t="s">
        <v>76</v>
      </c>
      <c r="BK144" s="233">
        <f>ROUND(I144*H144,2)</f>
        <v>0</v>
      </c>
      <c r="BL144" s="20" t="s">
        <v>139</v>
      </c>
      <c r="BM144" s="20" t="s">
        <v>227</v>
      </c>
    </row>
    <row r="145" s="1" customFormat="1" ht="16.5" customHeight="1">
      <c r="B145" s="42"/>
      <c r="C145" s="222" t="s">
        <v>187</v>
      </c>
      <c r="D145" s="222" t="s">
        <v>135</v>
      </c>
      <c r="E145" s="223" t="s">
        <v>228</v>
      </c>
      <c r="F145" s="224" t="s">
        <v>229</v>
      </c>
      <c r="G145" s="225" t="s">
        <v>138</v>
      </c>
      <c r="H145" s="226">
        <v>1</v>
      </c>
      <c r="I145" s="227"/>
      <c r="J145" s="228">
        <f>ROUND(I145*H145,2)</f>
        <v>0</v>
      </c>
      <c r="K145" s="224" t="s">
        <v>21</v>
      </c>
      <c r="L145" s="68"/>
      <c r="M145" s="229" t="s">
        <v>21</v>
      </c>
      <c r="N145" s="230" t="s">
        <v>40</v>
      </c>
      <c r="O145" s="43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AR145" s="20" t="s">
        <v>139</v>
      </c>
      <c r="AT145" s="20" t="s">
        <v>135</v>
      </c>
      <c r="AU145" s="20" t="s">
        <v>76</v>
      </c>
      <c r="AY145" s="20" t="s">
        <v>134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20" t="s">
        <v>76</v>
      </c>
      <c r="BK145" s="233">
        <f>ROUND(I145*H145,2)</f>
        <v>0</v>
      </c>
      <c r="BL145" s="20" t="s">
        <v>139</v>
      </c>
      <c r="BM145" s="20" t="s">
        <v>230</v>
      </c>
    </row>
    <row r="146" s="1" customFormat="1">
      <c r="B146" s="42"/>
      <c r="C146" s="70"/>
      <c r="D146" s="234" t="s">
        <v>140</v>
      </c>
      <c r="E146" s="70"/>
      <c r="F146" s="235" t="s">
        <v>141</v>
      </c>
      <c r="G146" s="70"/>
      <c r="H146" s="70"/>
      <c r="I146" s="192"/>
      <c r="J146" s="70"/>
      <c r="K146" s="70"/>
      <c r="L146" s="68"/>
      <c r="M146" s="236"/>
      <c r="N146" s="43"/>
      <c r="O146" s="43"/>
      <c r="P146" s="43"/>
      <c r="Q146" s="43"/>
      <c r="R146" s="43"/>
      <c r="S146" s="43"/>
      <c r="T146" s="91"/>
      <c r="AT146" s="20" t="s">
        <v>140</v>
      </c>
      <c r="AU146" s="20" t="s">
        <v>76</v>
      </c>
    </row>
    <row r="147" s="1" customFormat="1" ht="16.5" customHeight="1">
      <c r="B147" s="42"/>
      <c r="C147" s="222" t="s">
        <v>231</v>
      </c>
      <c r="D147" s="222" t="s">
        <v>135</v>
      </c>
      <c r="E147" s="223" t="s">
        <v>232</v>
      </c>
      <c r="F147" s="224" t="s">
        <v>233</v>
      </c>
      <c r="G147" s="225" t="s">
        <v>138</v>
      </c>
      <c r="H147" s="226">
        <v>1</v>
      </c>
      <c r="I147" s="227"/>
      <c r="J147" s="228">
        <f>ROUND(I147*H147,2)</f>
        <v>0</v>
      </c>
      <c r="K147" s="224" t="s">
        <v>21</v>
      </c>
      <c r="L147" s="68"/>
      <c r="M147" s="229" t="s">
        <v>21</v>
      </c>
      <c r="N147" s="230" t="s">
        <v>40</v>
      </c>
      <c r="O147" s="43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0" t="s">
        <v>139</v>
      </c>
      <c r="AT147" s="20" t="s">
        <v>135</v>
      </c>
      <c r="AU147" s="20" t="s">
        <v>76</v>
      </c>
      <c r="AY147" s="20" t="s">
        <v>134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20" t="s">
        <v>76</v>
      </c>
      <c r="BK147" s="233">
        <f>ROUND(I147*H147,2)</f>
        <v>0</v>
      </c>
      <c r="BL147" s="20" t="s">
        <v>139</v>
      </c>
      <c r="BM147" s="20" t="s">
        <v>234</v>
      </c>
    </row>
    <row r="148" s="1" customFormat="1">
      <c r="B148" s="42"/>
      <c r="C148" s="70"/>
      <c r="D148" s="234" t="s">
        <v>140</v>
      </c>
      <c r="E148" s="70"/>
      <c r="F148" s="235" t="s">
        <v>141</v>
      </c>
      <c r="G148" s="70"/>
      <c r="H148" s="70"/>
      <c r="I148" s="192"/>
      <c r="J148" s="70"/>
      <c r="K148" s="70"/>
      <c r="L148" s="68"/>
      <c r="M148" s="236"/>
      <c r="N148" s="43"/>
      <c r="O148" s="43"/>
      <c r="P148" s="43"/>
      <c r="Q148" s="43"/>
      <c r="R148" s="43"/>
      <c r="S148" s="43"/>
      <c r="T148" s="91"/>
      <c r="AT148" s="20" t="s">
        <v>140</v>
      </c>
      <c r="AU148" s="20" t="s">
        <v>76</v>
      </c>
    </row>
    <row r="149" s="1" customFormat="1" ht="16.5" customHeight="1">
      <c r="B149" s="42"/>
      <c r="C149" s="222" t="s">
        <v>188</v>
      </c>
      <c r="D149" s="222" t="s">
        <v>135</v>
      </c>
      <c r="E149" s="223" t="s">
        <v>235</v>
      </c>
      <c r="F149" s="224" t="s">
        <v>236</v>
      </c>
      <c r="G149" s="225" t="s">
        <v>138</v>
      </c>
      <c r="H149" s="226">
        <v>1</v>
      </c>
      <c r="I149" s="227"/>
      <c r="J149" s="228">
        <f>ROUND(I149*H149,2)</f>
        <v>0</v>
      </c>
      <c r="K149" s="224" t="s">
        <v>21</v>
      </c>
      <c r="L149" s="68"/>
      <c r="M149" s="229" t="s">
        <v>21</v>
      </c>
      <c r="N149" s="230" t="s">
        <v>40</v>
      </c>
      <c r="O149" s="43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AR149" s="20" t="s">
        <v>139</v>
      </c>
      <c r="AT149" s="20" t="s">
        <v>135</v>
      </c>
      <c r="AU149" s="20" t="s">
        <v>76</v>
      </c>
      <c r="AY149" s="20" t="s">
        <v>134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20" t="s">
        <v>76</v>
      </c>
      <c r="BK149" s="233">
        <f>ROUND(I149*H149,2)</f>
        <v>0</v>
      </c>
      <c r="BL149" s="20" t="s">
        <v>139</v>
      </c>
      <c r="BM149" s="20" t="s">
        <v>237</v>
      </c>
    </row>
    <row r="150" s="1" customFormat="1">
      <c r="B150" s="42"/>
      <c r="C150" s="70"/>
      <c r="D150" s="234" t="s">
        <v>140</v>
      </c>
      <c r="E150" s="70"/>
      <c r="F150" s="235" t="s">
        <v>141</v>
      </c>
      <c r="G150" s="70"/>
      <c r="H150" s="70"/>
      <c r="I150" s="192"/>
      <c r="J150" s="70"/>
      <c r="K150" s="70"/>
      <c r="L150" s="68"/>
      <c r="M150" s="236"/>
      <c r="N150" s="43"/>
      <c r="O150" s="43"/>
      <c r="P150" s="43"/>
      <c r="Q150" s="43"/>
      <c r="R150" s="43"/>
      <c r="S150" s="43"/>
      <c r="T150" s="91"/>
      <c r="AT150" s="20" t="s">
        <v>140</v>
      </c>
      <c r="AU150" s="20" t="s">
        <v>76</v>
      </c>
    </row>
    <row r="151" s="10" customFormat="1" ht="37.44" customHeight="1">
      <c r="B151" s="208"/>
      <c r="C151" s="209"/>
      <c r="D151" s="210" t="s">
        <v>68</v>
      </c>
      <c r="E151" s="211" t="s">
        <v>238</v>
      </c>
      <c r="F151" s="211" t="s">
        <v>239</v>
      </c>
      <c r="G151" s="209"/>
      <c r="H151" s="209"/>
      <c r="I151" s="212"/>
      <c r="J151" s="213">
        <f>BK151</f>
        <v>0</v>
      </c>
      <c r="K151" s="209"/>
      <c r="L151" s="214"/>
      <c r="M151" s="215"/>
      <c r="N151" s="216"/>
      <c r="O151" s="216"/>
      <c r="P151" s="217">
        <f>SUM(P152:P155)</f>
        <v>0</v>
      </c>
      <c r="Q151" s="216"/>
      <c r="R151" s="217">
        <f>SUM(R152:R155)</f>
        <v>0</v>
      </c>
      <c r="S151" s="216"/>
      <c r="T151" s="218">
        <f>SUM(T152:T155)</f>
        <v>0</v>
      </c>
      <c r="AR151" s="219" t="s">
        <v>76</v>
      </c>
      <c r="AT151" s="220" t="s">
        <v>68</v>
      </c>
      <c r="AU151" s="220" t="s">
        <v>69</v>
      </c>
      <c r="AY151" s="219" t="s">
        <v>134</v>
      </c>
      <c r="BK151" s="221">
        <f>SUM(BK152:BK155)</f>
        <v>0</v>
      </c>
    </row>
    <row r="152" s="1" customFormat="1" ht="16.5" customHeight="1">
      <c r="B152" s="42"/>
      <c r="C152" s="222" t="s">
        <v>240</v>
      </c>
      <c r="D152" s="222" t="s">
        <v>135</v>
      </c>
      <c r="E152" s="223" t="s">
        <v>241</v>
      </c>
      <c r="F152" s="224" t="s">
        <v>169</v>
      </c>
      <c r="G152" s="225" t="s">
        <v>138</v>
      </c>
      <c r="H152" s="226">
        <v>1</v>
      </c>
      <c r="I152" s="227"/>
      <c r="J152" s="228">
        <f>ROUND(I152*H152,2)</f>
        <v>0</v>
      </c>
      <c r="K152" s="224" t="s">
        <v>21</v>
      </c>
      <c r="L152" s="68"/>
      <c r="M152" s="229" t="s">
        <v>21</v>
      </c>
      <c r="N152" s="230" t="s">
        <v>40</v>
      </c>
      <c r="O152" s="43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AR152" s="20" t="s">
        <v>139</v>
      </c>
      <c r="AT152" s="20" t="s">
        <v>135</v>
      </c>
      <c r="AU152" s="20" t="s">
        <v>76</v>
      </c>
      <c r="AY152" s="20" t="s">
        <v>134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20" t="s">
        <v>76</v>
      </c>
      <c r="BK152" s="233">
        <f>ROUND(I152*H152,2)</f>
        <v>0</v>
      </c>
      <c r="BL152" s="20" t="s">
        <v>139</v>
      </c>
      <c r="BM152" s="20" t="s">
        <v>242</v>
      </c>
    </row>
    <row r="153" s="1" customFormat="1">
      <c r="B153" s="42"/>
      <c r="C153" s="70"/>
      <c r="D153" s="234" t="s">
        <v>140</v>
      </c>
      <c r="E153" s="70"/>
      <c r="F153" s="235" t="s">
        <v>141</v>
      </c>
      <c r="G153" s="70"/>
      <c r="H153" s="70"/>
      <c r="I153" s="192"/>
      <c r="J153" s="70"/>
      <c r="K153" s="70"/>
      <c r="L153" s="68"/>
      <c r="M153" s="236"/>
      <c r="N153" s="43"/>
      <c r="O153" s="43"/>
      <c r="P153" s="43"/>
      <c r="Q153" s="43"/>
      <c r="R153" s="43"/>
      <c r="S153" s="43"/>
      <c r="T153" s="91"/>
      <c r="AT153" s="20" t="s">
        <v>140</v>
      </c>
      <c r="AU153" s="20" t="s">
        <v>76</v>
      </c>
    </row>
    <row r="154" s="1" customFormat="1" ht="16.5" customHeight="1">
      <c r="B154" s="42"/>
      <c r="C154" s="222" t="s">
        <v>189</v>
      </c>
      <c r="D154" s="222" t="s">
        <v>135</v>
      </c>
      <c r="E154" s="223" t="s">
        <v>243</v>
      </c>
      <c r="F154" s="224" t="s">
        <v>244</v>
      </c>
      <c r="G154" s="225" t="s">
        <v>138</v>
      </c>
      <c r="H154" s="226">
        <v>4</v>
      </c>
      <c r="I154" s="227"/>
      <c r="J154" s="228">
        <f>ROUND(I154*H154,2)</f>
        <v>0</v>
      </c>
      <c r="K154" s="224" t="s">
        <v>21</v>
      </c>
      <c r="L154" s="68"/>
      <c r="M154" s="229" t="s">
        <v>21</v>
      </c>
      <c r="N154" s="230" t="s">
        <v>40</v>
      </c>
      <c r="O154" s="43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AR154" s="20" t="s">
        <v>139</v>
      </c>
      <c r="AT154" s="20" t="s">
        <v>135</v>
      </c>
      <c r="AU154" s="20" t="s">
        <v>76</v>
      </c>
      <c r="AY154" s="20" t="s">
        <v>134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20" t="s">
        <v>76</v>
      </c>
      <c r="BK154" s="233">
        <f>ROUND(I154*H154,2)</f>
        <v>0</v>
      </c>
      <c r="BL154" s="20" t="s">
        <v>139</v>
      </c>
      <c r="BM154" s="20" t="s">
        <v>245</v>
      </c>
    </row>
    <row r="155" s="1" customFormat="1">
      <c r="B155" s="42"/>
      <c r="C155" s="70"/>
      <c r="D155" s="234" t="s">
        <v>140</v>
      </c>
      <c r="E155" s="70"/>
      <c r="F155" s="235" t="s">
        <v>141</v>
      </c>
      <c r="G155" s="70"/>
      <c r="H155" s="70"/>
      <c r="I155" s="192"/>
      <c r="J155" s="70"/>
      <c r="K155" s="70"/>
      <c r="L155" s="68"/>
      <c r="M155" s="236"/>
      <c r="N155" s="43"/>
      <c r="O155" s="43"/>
      <c r="P155" s="43"/>
      <c r="Q155" s="43"/>
      <c r="R155" s="43"/>
      <c r="S155" s="43"/>
      <c r="T155" s="91"/>
      <c r="AT155" s="20" t="s">
        <v>140</v>
      </c>
      <c r="AU155" s="20" t="s">
        <v>76</v>
      </c>
    </row>
    <row r="156" s="10" customFormat="1" ht="37.44" customHeight="1">
      <c r="B156" s="208"/>
      <c r="C156" s="209"/>
      <c r="D156" s="210" t="s">
        <v>68</v>
      </c>
      <c r="E156" s="211" t="s">
        <v>246</v>
      </c>
      <c r="F156" s="211" t="s">
        <v>247</v>
      </c>
      <c r="G156" s="209"/>
      <c r="H156" s="209"/>
      <c r="I156" s="212"/>
      <c r="J156" s="213">
        <f>BK156</f>
        <v>0</v>
      </c>
      <c r="K156" s="209"/>
      <c r="L156" s="214"/>
      <c r="M156" s="215"/>
      <c r="N156" s="216"/>
      <c r="O156" s="216"/>
      <c r="P156" s="217">
        <f>SUM(P157:P160)</f>
        <v>0</v>
      </c>
      <c r="Q156" s="216"/>
      <c r="R156" s="217">
        <f>SUM(R157:R160)</f>
        <v>0</v>
      </c>
      <c r="S156" s="216"/>
      <c r="T156" s="218">
        <f>SUM(T157:T160)</f>
        <v>0</v>
      </c>
      <c r="AR156" s="219" t="s">
        <v>76</v>
      </c>
      <c r="AT156" s="220" t="s">
        <v>68</v>
      </c>
      <c r="AU156" s="220" t="s">
        <v>69</v>
      </c>
      <c r="AY156" s="219" t="s">
        <v>134</v>
      </c>
      <c r="BK156" s="221">
        <f>SUM(BK157:BK160)</f>
        <v>0</v>
      </c>
    </row>
    <row r="157" s="1" customFormat="1" ht="16.5" customHeight="1">
      <c r="B157" s="42"/>
      <c r="C157" s="222" t="s">
        <v>248</v>
      </c>
      <c r="D157" s="222" t="s">
        <v>135</v>
      </c>
      <c r="E157" s="223" t="s">
        <v>249</v>
      </c>
      <c r="F157" s="224" t="s">
        <v>250</v>
      </c>
      <c r="G157" s="225" t="s">
        <v>138</v>
      </c>
      <c r="H157" s="226">
        <v>2</v>
      </c>
      <c r="I157" s="227"/>
      <c r="J157" s="228">
        <f>ROUND(I157*H157,2)</f>
        <v>0</v>
      </c>
      <c r="K157" s="224" t="s">
        <v>21</v>
      </c>
      <c r="L157" s="68"/>
      <c r="M157" s="229" t="s">
        <v>21</v>
      </c>
      <c r="N157" s="230" t="s">
        <v>40</v>
      </c>
      <c r="O157" s="43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AR157" s="20" t="s">
        <v>139</v>
      </c>
      <c r="AT157" s="20" t="s">
        <v>135</v>
      </c>
      <c r="AU157" s="20" t="s">
        <v>76</v>
      </c>
      <c r="AY157" s="20" t="s">
        <v>134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20" t="s">
        <v>76</v>
      </c>
      <c r="BK157" s="233">
        <f>ROUND(I157*H157,2)</f>
        <v>0</v>
      </c>
      <c r="BL157" s="20" t="s">
        <v>139</v>
      </c>
      <c r="BM157" s="20" t="s">
        <v>251</v>
      </c>
    </row>
    <row r="158" s="1" customFormat="1">
      <c r="B158" s="42"/>
      <c r="C158" s="70"/>
      <c r="D158" s="234" t="s">
        <v>140</v>
      </c>
      <c r="E158" s="70"/>
      <c r="F158" s="235" t="s">
        <v>141</v>
      </c>
      <c r="G158" s="70"/>
      <c r="H158" s="70"/>
      <c r="I158" s="192"/>
      <c r="J158" s="70"/>
      <c r="K158" s="70"/>
      <c r="L158" s="68"/>
      <c r="M158" s="236"/>
      <c r="N158" s="43"/>
      <c r="O158" s="43"/>
      <c r="P158" s="43"/>
      <c r="Q158" s="43"/>
      <c r="R158" s="43"/>
      <c r="S158" s="43"/>
      <c r="T158" s="91"/>
      <c r="AT158" s="20" t="s">
        <v>140</v>
      </c>
      <c r="AU158" s="20" t="s">
        <v>76</v>
      </c>
    </row>
    <row r="159" s="1" customFormat="1" ht="16.5" customHeight="1">
      <c r="B159" s="42"/>
      <c r="C159" s="222" t="s">
        <v>193</v>
      </c>
      <c r="D159" s="222" t="s">
        <v>135</v>
      </c>
      <c r="E159" s="223" t="s">
        <v>249</v>
      </c>
      <c r="F159" s="224" t="s">
        <v>250</v>
      </c>
      <c r="G159" s="225" t="s">
        <v>138</v>
      </c>
      <c r="H159" s="226">
        <v>3</v>
      </c>
      <c r="I159" s="227"/>
      <c r="J159" s="228">
        <f>ROUND(I159*H159,2)</f>
        <v>0</v>
      </c>
      <c r="K159" s="224" t="s">
        <v>21</v>
      </c>
      <c r="L159" s="68"/>
      <c r="M159" s="229" t="s">
        <v>21</v>
      </c>
      <c r="N159" s="230" t="s">
        <v>40</v>
      </c>
      <c r="O159" s="43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AR159" s="20" t="s">
        <v>139</v>
      </c>
      <c r="AT159" s="20" t="s">
        <v>135</v>
      </c>
      <c r="AU159" s="20" t="s">
        <v>76</v>
      </c>
      <c r="AY159" s="20" t="s">
        <v>134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20" t="s">
        <v>76</v>
      </c>
      <c r="BK159" s="233">
        <f>ROUND(I159*H159,2)</f>
        <v>0</v>
      </c>
      <c r="BL159" s="20" t="s">
        <v>139</v>
      </c>
      <c r="BM159" s="20" t="s">
        <v>252</v>
      </c>
    </row>
    <row r="160" s="1" customFormat="1">
      <c r="B160" s="42"/>
      <c r="C160" s="70"/>
      <c r="D160" s="234" t="s">
        <v>140</v>
      </c>
      <c r="E160" s="70"/>
      <c r="F160" s="235" t="s">
        <v>141</v>
      </c>
      <c r="G160" s="70"/>
      <c r="H160" s="70"/>
      <c r="I160" s="192"/>
      <c r="J160" s="70"/>
      <c r="K160" s="70"/>
      <c r="L160" s="68"/>
      <c r="M160" s="236"/>
      <c r="N160" s="43"/>
      <c r="O160" s="43"/>
      <c r="P160" s="43"/>
      <c r="Q160" s="43"/>
      <c r="R160" s="43"/>
      <c r="S160" s="43"/>
      <c r="T160" s="91"/>
      <c r="AT160" s="20" t="s">
        <v>140</v>
      </c>
      <c r="AU160" s="20" t="s">
        <v>76</v>
      </c>
    </row>
    <row r="161" s="10" customFormat="1" ht="37.44" customHeight="1">
      <c r="B161" s="208"/>
      <c r="C161" s="209"/>
      <c r="D161" s="210" t="s">
        <v>68</v>
      </c>
      <c r="E161" s="211" t="s">
        <v>253</v>
      </c>
      <c r="F161" s="211" t="s">
        <v>254</v>
      </c>
      <c r="G161" s="209"/>
      <c r="H161" s="209"/>
      <c r="I161" s="212"/>
      <c r="J161" s="213">
        <f>BK161</f>
        <v>0</v>
      </c>
      <c r="K161" s="209"/>
      <c r="L161" s="214"/>
      <c r="M161" s="215"/>
      <c r="N161" s="216"/>
      <c r="O161" s="216"/>
      <c r="P161" s="217">
        <f>SUM(P162:P165)</f>
        <v>0</v>
      </c>
      <c r="Q161" s="216"/>
      <c r="R161" s="217">
        <f>SUM(R162:R165)</f>
        <v>0</v>
      </c>
      <c r="S161" s="216"/>
      <c r="T161" s="218">
        <f>SUM(T162:T165)</f>
        <v>0</v>
      </c>
      <c r="AR161" s="219" t="s">
        <v>76</v>
      </c>
      <c r="AT161" s="220" t="s">
        <v>68</v>
      </c>
      <c r="AU161" s="220" t="s">
        <v>69</v>
      </c>
      <c r="AY161" s="219" t="s">
        <v>134</v>
      </c>
      <c r="BK161" s="221">
        <f>SUM(BK162:BK165)</f>
        <v>0</v>
      </c>
    </row>
    <row r="162" s="1" customFormat="1" ht="16.5" customHeight="1">
      <c r="B162" s="42"/>
      <c r="C162" s="222" t="s">
        <v>255</v>
      </c>
      <c r="D162" s="222" t="s">
        <v>135</v>
      </c>
      <c r="E162" s="223" t="s">
        <v>256</v>
      </c>
      <c r="F162" s="224" t="s">
        <v>250</v>
      </c>
      <c r="G162" s="225" t="s">
        <v>138</v>
      </c>
      <c r="H162" s="226">
        <v>5</v>
      </c>
      <c r="I162" s="227"/>
      <c r="J162" s="228">
        <f>ROUND(I162*H162,2)</f>
        <v>0</v>
      </c>
      <c r="K162" s="224" t="s">
        <v>21</v>
      </c>
      <c r="L162" s="68"/>
      <c r="M162" s="229" t="s">
        <v>21</v>
      </c>
      <c r="N162" s="230" t="s">
        <v>40</v>
      </c>
      <c r="O162" s="43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AR162" s="20" t="s">
        <v>139</v>
      </c>
      <c r="AT162" s="20" t="s">
        <v>135</v>
      </c>
      <c r="AU162" s="20" t="s">
        <v>76</v>
      </c>
      <c r="AY162" s="20" t="s">
        <v>134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20" t="s">
        <v>76</v>
      </c>
      <c r="BK162" s="233">
        <f>ROUND(I162*H162,2)</f>
        <v>0</v>
      </c>
      <c r="BL162" s="20" t="s">
        <v>139</v>
      </c>
      <c r="BM162" s="20" t="s">
        <v>257</v>
      </c>
    </row>
    <row r="163" s="1" customFormat="1">
      <c r="B163" s="42"/>
      <c r="C163" s="70"/>
      <c r="D163" s="234" t="s">
        <v>140</v>
      </c>
      <c r="E163" s="70"/>
      <c r="F163" s="235" t="s">
        <v>141</v>
      </c>
      <c r="G163" s="70"/>
      <c r="H163" s="70"/>
      <c r="I163" s="192"/>
      <c r="J163" s="70"/>
      <c r="K163" s="70"/>
      <c r="L163" s="68"/>
      <c r="M163" s="236"/>
      <c r="N163" s="43"/>
      <c r="O163" s="43"/>
      <c r="P163" s="43"/>
      <c r="Q163" s="43"/>
      <c r="R163" s="43"/>
      <c r="S163" s="43"/>
      <c r="T163" s="91"/>
      <c r="AT163" s="20" t="s">
        <v>140</v>
      </c>
      <c r="AU163" s="20" t="s">
        <v>76</v>
      </c>
    </row>
    <row r="164" s="1" customFormat="1" ht="16.5" customHeight="1">
      <c r="B164" s="42"/>
      <c r="C164" s="222" t="s">
        <v>196</v>
      </c>
      <c r="D164" s="222" t="s">
        <v>135</v>
      </c>
      <c r="E164" s="223" t="s">
        <v>256</v>
      </c>
      <c r="F164" s="224" t="s">
        <v>250</v>
      </c>
      <c r="G164" s="225" t="s">
        <v>138</v>
      </c>
      <c r="H164" s="226">
        <v>2</v>
      </c>
      <c r="I164" s="227"/>
      <c r="J164" s="228">
        <f>ROUND(I164*H164,2)</f>
        <v>0</v>
      </c>
      <c r="K164" s="224" t="s">
        <v>21</v>
      </c>
      <c r="L164" s="68"/>
      <c r="M164" s="229" t="s">
        <v>21</v>
      </c>
      <c r="N164" s="230" t="s">
        <v>40</v>
      </c>
      <c r="O164" s="43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AR164" s="20" t="s">
        <v>139</v>
      </c>
      <c r="AT164" s="20" t="s">
        <v>135</v>
      </c>
      <c r="AU164" s="20" t="s">
        <v>76</v>
      </c>
      <c r="AY164" s="20" t="s">
        <v>134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20" t="s">
        <v>76</v>
      </c>
      <c r="BK164" s="233">
        <f>ROUND(I164*H164,2)</f>
        <v>0</v>
      </c>
      <c r="BL164" s="20" t="s">
        <v>139</v>
      </c>
      <c r="BM164" s="20" t="s">
        <v>258</v>
      </c>
    </row>
    <row r="165" s="1" customFormat="1">
      <c r="B165" s="42"/>
      <c r="C165" s="70"/>
      <c r="D165" s="234" t="s">
        <v>140</v>
      </c>
      <c r="E165" s="70"/>
      <c r="F165" s="235" t="s">
        <v>141</v>
      </c>
      <c r="G165" s="70"/>
      <c r="H165" s="70"/>
      <c r="I165" s="192"/>
      <c r="J165" s="70"/>
      <c r="K165" s="70"/>
      <c r="L165" s="68"/>
      <c r="M165" s="237"/>
      <c r="N165" s="238"/>
      <c r="O165" s="238"/>
      <c r="P165" s="238"/>
      <c r="Q165" s="238"/>
      <c r="R165" s="238"/>
      <c r="S165" s="238"/>
      <c r="T165" s="239"/>
      <c r="AT165" s="20" t="s">
        <v>140</v>
      </c>
      <c r="AU165" s="20" t="s">
        <v>76</v>
      </c>
    </row>
    <row r="166" s="1" customFormat="1" ht="6.96" customHeight="1">
      <c r="B166" s="63"/>
      <c r="C166" s="64"/>
      <c r="D166" s="64"/>
      <c r="E166" s="64"/>
      <c r="F166" s="64"/>
      <c r="G166" s="64"/>
      <c r="H166" s="64"/>
      <c r="I166" s="174"/>
      <c r="J166" s="64"/>
      <c r="K166" s="64"/>
      <c r="L166" s="68"/>
    </row>
  </sheetData>
  <sheetProtection sheet="1" autoFilter="0" formatColumns="0" formatRows="0" objects="1" scenarios="1" spinCount="100000" saltValue="M3jBtwoZT6Gzvd0w3DvpXPl70Z0bBJ2WnIsfEhC0mp7VQ1F4Cm2nxcBpsoYva0U9/T1cG8a8AZ/Sy406Y80wRg==" hashValue="+Xkx3bh2Jv4xPvgcHxCxlPtdXJyCKaJECmo7Z4YRX5rD7KNKoSD7bITZnumlLM6w6AXEU5YoLNemqH1u33PhNw==" algorithmName="SHA-512" password="CC35"/>
  <autoFilter ref="C87:K16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45"/>
      <c r="C1" s="145"/>
      <c r="D1" s="146" t="s">
        <v>1</v>
      </c>
      <c r="E1" s="145"/>
      <c r="F1" s="147" t="s">
        <v>97</v>
      </c>
      <c r="G1" s="147" t="s">
        <v>98</v>
      </c>
      <c r="H1" s="147"/>
      <c r="I1" s="148"/>
      <c r="J1" s="147" t="s">
        <v>99</v>
      </c>
      <c r="K1" s="146" t="s">
        <v>100</v>
      </c>
      <c r="L1" s="147" t="s">
        <v>101</v>
      </c>
      <c r="M1" s="147"/>
      <c r="N1" s="147"/>
      <c r="O1" s="147"/>
      <c r="P1" s="147"/>
      <c r="Q1" s="147"/>
      <c r="R1" s="147"/>
      <c r="S1" s="147"/>
      <c r="T1" s="14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149"/>
      <c r="J3" s="22"/>
      <c r="K3" s="23"/>
      <c r="AT3" s="20" t="s">
        <v>79</v>
      </c>
    </row>
    <row r="4" ht="36.96" customHeight="1">
      <c r="B4" s="24"/>
      <c r="C4" s="25"/>
      <c r="D4" s="26" t="s">
        <v>102</v>
      </c>
      <c r="E4" s="25"/>
      <c r="F4" s="25"/>
      <c r="G4" s="25"/>
      <c r="H4" s="25"/>
      <c r="I4" s="150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50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50"/>
      <c r="J6" s="25"/>
      <c r="K6" s="27"/>
    </row>
    <row r="7" ht="16.5" customHeight="1">
      <c r="B7" s="24"/>
      <c r="C7" s="25"/>
      <c r="D7" s="25"/>
      <c r="E7" s="151" t="str">
        <f>'Rekapitulace stavby'!K6</f>
        <v>Rekonstrukce odborných učeben v Karviné - školy I - interiér</v>
      </c>
      <c r="F7" s="36"/>
      <c r="G7" s="36"/>
      <c r="H7" s="36"/>
      <c r="I7" s="150"/>
      <c r="J7" s="25"/>
      <c r="K7" s="27"/>
    </row>
    <row r="8">
      <c r="B8" s="24"/>
      <c r="C8" s="25"/>
      <c r="D8" s="36" t="s">
        <v>103</v>
      </c>
      <c r="E8" s="25"/>
      <c r="F8" s="25"/>
      <c r="G8" s="25"/>
      <c r="H8" s="25"/>
      <c r="I8" s="150"/>
      <c r="J8" s="25"/>
      <c r="K8" s="27"/>
    </row>
    <row r="9" s="1" customFormat="1" ht="16.5" customHeight="1">
      <c r="B9" s="42"/>
      <c r="C9" s="43"/>
      <c r="D9" s="43"/>
      <c r="E9" s="151" t="s">
        <v>259</v>
      </c>
      <c r="F9" s="43"/>
      <c r="G9" s="43"/>
      <c r="H9" s="43"/>
      <c r="I9" s="152"/>
      <c r="J9" s="43"/>
      <c r="K9" s="47"/>
    </row>
    <row r="10" s="1" customFormat="1">
      <c r="B10" s="42"/>
      <c r="C10" s="43"/>
      <c r="D10" s="36" t="s">
        <v>105</v>
      </c>
      <c r="E10" s="43"/>
      <c r="F10" s="43"/>
      <c r="G10" s="43"/>
      <c r="H10" s="43"/>
      <c r="I10" s="152"/>
      <c r="J10" s="43"/>
      <c r="K10" s="47"/>
    </row>
    <row r="11" s="1" customFormat="1" ht="36.96" customHeight="1">
      <c r="B11" s="42"/>
      <c r="C11" s="43"/>
      <c r="D11" s="43"/>
      <c r="E11" s="153" t="s">
        <v>106</v>
      </c>
      <c r="F11" s="43"/>
      <c r="G11" s="43"/>
      <c r="H11" s="43"/>
      <c r="I11" s="152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152"/>
      <c r="J12" s="43"/>
      <c r="K12" s="47"/>
    </row>
    <row r="13" s="1" customFormat="1" ht="14.4" customHeight="1">
      <c r="B13" s="42"/>
      <c r="C13" s="43"/>
      <c r="D13" s="36" t="s">
        <v>20</v>
      </c>
      <c r="E13" s="43"/>
      <c r="F13" s="31" t="s">
        <v>21</v>
      </c>
      <c r="G13" s="43"/>
      <c r="H13" s="43"/>
      <c r="I13" s="154" t="s">
        <v>22</v>
      </c>
      <c r="J13" s="31" t="s">
        <v>21</v>
      </c>
      <c r="K13" s="47"/>
    </row>
    <row r="14" s="1" customFormat="1" ht="14.4" customHeight="1">
      <c r="B14" s="42"/>
      <c r="C14" s="43"/>
      <c r="D14" s="36" t="s">
        <v>23</v>
      </c>
      <c r="E14" s="43"/>
      <c r="F14" s="31" t="s">
        <v>24</v>
      </c>
      <c r="G14" s="43"/>
      <c r="H14" s="43"/>
      <c r="I14" s="154" t="s">
        <v>25</v>
      </c>
      <c r="J14" s="155" t="str">
        <f>'Rekapitulace stavby'!AN8</f>
        <v>4. 9. 2017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152"/>
      <c r="J15" s="43"/>
      <c r="K15" s="47"/>
    </row>
    <row r="16" s="1" customFormat="1" ht="14.4" customHeight="1">
      <c r="B16" s="42"/>
      <c r="C16" s="43"/>
      <c r="D16" s="36" t="s">
        <v>27</v>
      </c>
      <c r="E16" s="43"/>
      <c r="F16" s="43"/>
      <c r="G16" s="43"/>
      <c r="H16" s="43"/>
      <c r="I16" s="154" t="s">
        <v>28</v>
      </c>
      <c r="J16" s="31" t="str">
        <f>IF('Rekapitulace stavby'!AN10="","",'Rekapitulace stavby'!AN10)</f>
        <v/>
      </c>
      <c r="K16" s="47"/>
    </row>
    <row r="17" s="1" customFormat="1" ht="18" customHeight="1">
      <c r="B17" s="42"/>
      <c r="C17" s="43"/>
      <c r="D17" s="43"/>
      <c r="E17" s="31" t="str">
        <f>IF('Rekapitulace stavby'!E11="","",'Rekapitulace stavby'!E11)</f>
        <v xml:space="preserve"> </v>
      </c>
      <c r="F17" s="43"/>
      <c r="G17" s="43"/>
      <c r="H17" s="43"/>
      <c r="I17" s="154" t="s">
        <v>29</v>
      </c>
      <c r="J17" s="31" t="str">
        <f>IF('Rekapitulace stavby'!AN11="","",'Rekapitulace stavby'!AN11)</f>
        <v/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152"/>
      <c r="J18" s="43"/>
      <c r="K18" s="47"/>
    </row>
    <row r="19" s="1" customFormat="1" ht="14.4" customHeight="1">
      <c r="B19" s="42"/>
      <c r="C19" s="43"/>
      <c r="D19" s="36" t="s">
        <v>30</v>
      </c>
      <c r="E19" s="43"/>
      <c r="F19" s="43"/>
      <c r="G19" s="43"/>
      <c r="H19" s="43"/>
      <c r="I19" s="154" t="s">
        <v>28</v>
      </c>
      <c r="J19" s="31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1" t="str">
        <f>IF('Rekapitulace stavby'!E14="Vyplň údaj","",IF('Rekapitulace stavby'!E14="","",'Rekapitulace stavby'!E14))</f>
        <v/>
      </c>
      <c r="F20" s="43"/>
      <c r="G20" s="43"/>
      <c r="H20" s="43"/>
      <c r="I20" s="154" t="s">
        <v>29</v>
      </c>
      <c r="J20" s="31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152"/>
      <c r="J21" s="43"/>
      <c r="K21" s="47"/>
    </row>
    <row r="22" s="1" customFormat="1" ht="14.4" customHeight="1">
      <c r="B22" s="42"/>
      <c r="C22" s="43"/>
      <c r="D22" s="36" t="s">
        <v>32</v>
      </c>
      <c r="E22" s="43"/>
      <c r="F22" s="43"/>
      <c r="G22" s="43"/>
      <c r="H22" s="43"/>
      <c r="I22" s="154" t="s">
        <v>28</v>
      </c>
      <c r="J22" s="31" t="str">
        <f>IF('Rekapitulace stavby'!AN16="","",'Rekapitulace stavby'!AN16)</f>
        <v/>
      </c>
      <c r="K22" s="47"/>
    </row>
    <row r="23" s="1" customFormat="1" ht="18" customHeight="1">
      <c r="B23" s="42"/>
      <c r="C23" s="43"/>
      <c r="D23" s="43"/>
      <c r="E23" s="31" t="str">
        <f>IF('Rekapitulace stavby'!E17="","",'Rekapitulace stavby'!E17)</f>
        <v xml:space="preserve"> </v>
      </c>
      <c r="F23" s="43"/>
      <c r="G23" s="43"/>
      <c r="H23" s="43"/>
      <c r="I23" s="154" t="s">
        <v>29</v>
      </c>
      <c r="J23" s="31" t="str">
        <f>IF('Rekapitulace stavby'!AN17="","",'Rekapitulace stavby'!AN17)</f>
        <v/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152"/>
      <c r="J24" s="43"/>
      <c r="K24" s="47"/>
    </row>
    <row r="25" s="1" customFormat="1" ht="14.4" customHeight="1">
      <c r="B25" s="42"/>
      <c r="C25" s="43"/>
      <c r="D25" s="36" t="s">
        <v>34</v>
      </c>
      <c r="E25" s="43"/>
      <c r="F25" s="43"/>
      <c r="G25" s="43"/>
      <c r="H25" s="43"/>
      <c r="I25" s="152"/>
      <c r="J25" s="43"/>
      <c r="K25" s="47"/>
    </row>
    <row r="26" s="7" customFormat="1" ht="16.5" customHeight="1">
      <c r="B26" s="156"/>
      <c r="C26" s="157"/>
      <c r="D26" s="157"/>
      <c r="E26" s="40" t="s">
        <v>21</v>
      </c>
      <c r="F26" s="40"/>
      <c r="G26" s="40"/>
      <c r="H26" s="40"/>
      <c r="I26" s="158"/>
      <c r="J26" s="157"/>
      <c r="K26" s="159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152"/>
      <c r="J27" s="43"/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60"/>
      <c r="J28" s="102"/>
      <c r="K28" s="161"/>
    </row>
    <row r="29" s="1" customFormat="1" ht="25.44" customHeight="1">
      <c r="B29" s="42"/>
      <c r="C29" s="43"/>
      <c r="D29" s="162" t="s">
        <v>35</v>
      </c>
      <c r="E29" s="43"/>
      <c r="F29" s="43"/>
      <c r="G29" s="43"/>
      <c r="H29" s="43"/>
      <c r="I29" s="152"/>
      <c r="J29" s="163">
        <f>ROUND(J85,2)</f>
        <v>0</v>
      </c>
      <c r="K29" s="47"/>
    </row>
    <row r="30" s="1" customFormat="1" ht="6.96" customHeight="1">
      <c r="B30" s="42"/>
      <c r="C30" s="43"/>
      <c r="D30" s="102"/>
      <c r="E30" s="102"/>
      <c r="F30" s="102"/>
      <c r="G30" s="102"/>
      <c r="H30" s="102"/>
      <c r="I30" s="160"/>
      <c r="J30" s="102"/>
      <c r="K30" s="161"/>
    </row>
    <row r="31" s="1" customFormat="1" ht="14.4" customHeight="1">
      <c r="B31" s="42"/>
      <c r="C31" s="43"/>
      <c r="D31" s="43"/>
      <c r="E31" s="43"/>
      <c r="F31" s="48" t="s">
        <v>37</v>
      </c>
      <c r="G31" s="43"/>
      <c r="H31" s="43"/>
      <c r="I31" s="164" t="s">
        <v>36</v>
      </c>
      <c r="J31" s="48" t="s">
        <v>38</v>
      </c>
      <c r="K31" s="47"/>
    </row>
    <row r="32" s="1" customFormat="1" ht="14.4" customHeight="1">
      <c r="B32" s="42"/>
      <c r="C32" s="43"/>
      <c r="D32" s="51" t="s">
        <v>39</v>
      </c>
      <c r="E32" s="51" t="s">
        <v>40</v>
      </c>
      <c r="F32" s="165">
        <f>ROUND(SUM(BE85:BE164), 2)</f>
        <v>0</v>
      </c>
      <c r="G32" s="43"/>
      <c r="H32" s="43"/>
      <c r="I32" s="166">
        <v>0.20999999999999999</v>
      </c>
      <c r="J32" s="165">
        <f>ROUND(ROUND((SUM(BE85:BE164)), 2)*I32, 2)</f>
        <v>0</v>
      </c>
      <c r="K32" s="47"/>
    </row>
    <row r="33" s="1" customFormat="1" ht="14.4" customHeight="1">
      <c r="B33" s="42"/>
      <c r="C33" s="43"/>
      <c r="D33" s="43"/>
      <c r="E33" s="51" t="s">
        <v>41</v>
      </c>
      <c r="F33" s="165">
        <f>ROUND(SUM(BF85:BF164), 2)</f>
        <v>0</v>
      </c>
      <c r="G33" s="43"/>
      <c r="H33" s="43"/>
      <c r="I33" s="166">
        <v>0.14999999999999999</v>
      </c>
      <c r="J33" s="165">
        <f>ROUND(ROUND((SUM(BF85:BF164)),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42</v>
      </c>
      <c r="F34" s="165">
        <f>ROUND(SUM(BG85:BG164), 2)</f>
        <v>0</v>
      </c>
      <c r="G34" s="43"/>
      <c r="H34" s="43"/>
      <c r="I34" s="166">
        <v>0.20999999999999999</v>
      </c>
      <c r="J34" s="165">
        <v>0</v>
      </c>
      <c r="K34" s="47"/>
    </row>
    <row r="35" hidden="1" s="1" customFormat="1" ht="14.4" customHeight="1">
      <c r="B35" s="42"/>
      <c r="C35" s="43"/>
      <c r="D35" s="43"/>
      <c r="E35" s="51" t="s">
        <v>43</v>
      </c>
      <c r="F35" s="165">
        <f>ROUND(SUM(BH85:BH164), 2)</f>
        <v>0</v>
      </c>
      <c r="G35" s="43"/>
      <c r="H35" s="43"/>
      <c r="I35" s="166">
        <v>0.14999999999999999</v>
      </c>
      <c r="J35" s="165">
        <v>0</v>
      </c>
      <c r="K35" s="47"/>
    </row>
    <row r="36" hidden="1" s="1" customFormat="1" ht="14.4" customHeight="1">
      <c r="B36" s="42"/>
      <c r="C36" s="43"/>
      <c r="D36" s="43"/>
      <c r="E36" s="51" t="s">
        <v>44</v>
      </c>
      <c r="F36" s="165">
        <f>ROUND(SUM(BI85:BI164), 2)</f>
        <v>0</v>
      </c>
      <c r="G36" s="43"/>
      <c r="H36" s="43"/>
      <c r="I36" s="166">
        <v>0</v>
      </c>
      <c r="J36" s="165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152"/>
      <c r="J37" s="43"/>
      <c r="K37" s="47"/>
    </row>
    <row r="38" s="1" customFormat="1" ht="25.44" customHeight="1">
      <c r="B38" s="42"/>
      <c r="C38" s="167"/>
      <c r="D38" s="168" t="s">
        <v>45</v>
      </c>
      <c r="E38" s="94"/>
      <c r="F38" s="94"/>
      <c r="G38" s="169" t="s">
        <v>46</v>
      </c>
      <c r="H38" s="170" t="s">
        <v>47</v>
      </c>
      <c r="I38" s="171"/>
      <c r="J38" s="172">
        <f>SUM(J29:J36)</f>
        <v>0</v>
      </c>
      <c r="K38" s="173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174"/>
      <c r="J39" s="64"/>
      <c r="K39" s="65"/>
    </row>
    <row r="43" s="1" customFormat="1" ht="6.96" customHeight="1">
      <c r="B43" s="175"/>
      <c r="C43" s="176"/>
      <c r="D43" s="176"/>
      <c r="E43" s="176"/>
      <c r="F43" s="176"/>
      <c r="G43" s="176"/>
      <c r="H43" s="176"/>
      <c r="I43" s="177"/>
      <c r="J43" s="176"/>
      <c r="K43" s="178"/>
    </row>
    <row r="44" s="1" customFormat="1" ht="36.96" customHeight="1">
      <c r="B44" s="42"/>
      <c r="C44" s="26" t="s">
        <v>107</v>
      </c>
      <c r="D44" s="43"/>
      <c r="E44" s="43"/>
      <c r="F44" s="43"/>
      <c r="G44" s="43"/>
      <c r="H44" s="43"/>
      <c r="I44" s="152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152"/>
      <c r="J45" s="43"/>
      <c r="K45" s="47"/>
    </row>
    <row r="46" s="1" customFormat="1" ht="14.4" customHeight="1">
      <c r="B46" s="42"/>
      <c r="C46" s="36" t="s">
        <v>18</v>
      </c>
      <c r="D46" s="43"/>
      <c r="E46" s="43"/>
      <c r="F46" s="43"/>
      <c r="G46" s="43"/>
      <c r="H46" s="43"/>
      <c r="I46" s="152"/>
      <c r="J46" s="43"/>
      <c r="K46" s="47"/>
    </row>
    <row r="47" s="1" customFormat="1" ht="16.5" customHeight="1">
      <c r="B47" s="42"/>
      <c r="C47" s="43"/>
      <c r="D47" s="43"/>
      <c r="E47" s="151" t="str">
        <f>E7</f>
        <v>Rekonstrukce odborných učeben v Karviné - školy I - interiér</v>
      </c>
      <c r="F47" s="36"/>
      <c r="G47" s="36"/>
      <c r="H47" s="36"/>
      <c r="I47" s="152"/>
      <c r="J47" s="43"/>
      <c r="K47" s="47"/>
    </row>
    <row r="48">
      <c r="B48" s="24"/>
      <c r="C48" s="36" t="s">
        <v>103</v>
      </c>
      <c r="D48" s="25"/>
      <c r="E48" s="25"/>
      <c r="F48" s="25"/>
      <c r="G48" s="25"/>
      <c r="H48" s="25"/>
      <c r="I48" s="150"/>
      <c r="J48" s="25"/>
      <c r="K48" s="27"/>
    </row>
    <row r="49" s="1" customFormat="1" ht="16.5" customHeight="1">
      <c r="B49" s="42"/>
      <c r="C49" s="43"/>
      <c r="D49" s="43"/>
      <c r="E49" s="151" t="s">
        <v>259</v>
      </c>
      <c r="F49" s="43"/>
      <c r="G49" s="43"/>
      <c r="H49" s="43"/>
      <c r="I49" s="152"/>
      <c r="J49" s="43"/>
      <c r="K49" s="47"/>
    </row>
    <row r="50" s="1" customFormat="1" ht="14.4" customHeight="1">
      <c r="B50" s="42"/>
      <c r="C50" s="36" t="s">
        <v>105</v>
      </c>
      <c r="D50" s="43"/>
      <c r="E50" s="43"/>
      <c r="F50" s="43"/>
      <c r="G50" s="43"/>
      <c r="H50" s="43"/>
      <c r="I50" s="152"/>
      <c r="J50" s="43"/>
      <c r="K50" s="47"/>
    </row>
    <row r="51" s="1" customFormat="1" ht="17.25" customHeight="1">
      <c r="B51" s="42"/>
      <c r="C51" s="43"/>
      <c r="D51" s="43"/>
      <c r="E51" s="153" t="str">
        <f>E11</f>
        <v>003 - Interiér</v>
      </c>
      <c r="F51" s="43"/>
      <c r="G51" s="43"/>
      <c r="H51" s="43"/>
      <c r="I51" s="152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152"/>
      <c r="J52" s="43"/>
      <c r="K52" s="47"/>
    </row>
    <row r="53" s="1" customFormat="1" ht="18" customHeight="1">
      <c r="B53" s="42"/>
      <c r="C53" s="36" t="s">
        <v>23</v>
      </c>
      <c r="D53" s="43"/>
      <c r="E53" s="43"/>
      <c r="F53" s="31" t="str">
        <f>F14</f>
        <v xml:space="preserve"> </v>
      </c>
      <c r="G53" s="43"/>
      <c r="H53" s="43"/>
      <c r="I53" s="154" t="s">
        <v>25</v>
      </c>
      <c r="J53" s="155" t="str">
        <f>IF(J14="","",J14)</f>
        <v>4. 9. 2017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152"/>
      <c r="J54" s="43"/>
      <c r="K54" s="47"/>
    </row>
    <row r="55" s="1" customFormat="1">
      <c r="B55" s="42"/>
      <c r="C55" s="36" t="s">
        <v>27</v>
      </c>
      <c r="D55" s="43"/>
      <c r="E55" s="43"/>
      <c r="F55" s="31" t="str">
        <f>E17</f>
        <v xml:space="preserve"> </v>
      </c>
      <c r="G55" s="43"/>
      <c r="H55" s="43"/>
      <c r="I55" s="154" t="s">
        <v>32</v>
      </c>
      <c r="J55" s="40" t="str">
        <f>E23</f>
        <v xml:space="preserve"> </v>
      </c>
      <c r="K55" s="47"/>
    </row>
    <row r="56" s="1" customFormat="1" ht="14.4" customHeight="1">
      <c r="B56" s="42"/>
      <c r="C56" s="36" t="s">
        <v>30</v>
      </c>
      <c r="D56" s="43"/>
      <c r="E56" s="43"/>
      <c r="F56" s="31" t="str">
        <f>IF(E20="","",E20)</f>
        <v/>
      </c>
      <c r="G56" s="43"/>
      <c r="H56" s="43"/>
      <c r="I56" s="152"/>
      <c r="J56" s="17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152"/>
      <c r="J57" s="43"/>
      <c r="K57" s="47"/>
    </row>
    <row r="58" s="1" customFormat="1" ht="29.28" customHeight="1">
      <c r="B58" s="42"/>
      <c r="C58" s="180" t="s">
        <v>108</v>
      </c>
      <c r="D58" s="167"/>
      <c r="E58" s="167"/>
      <c r="F58" s="167"/>
      <c r="G58" s="167"/>
      <c r="H58" s="167"/>
      <c r="I58" s="181"/>
      <c r="J58" s="182" t="s">
        <v>109</v>
      </c>
      <c r="K58" s="183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152"/>
      <c r="J59" s="43"/>
      <c r="K59" s="47"/>
    </row>
    <row r="60" s="1" customFormat="1" ht="29.28" customHeight="1">
      <c r="B60" s="42"/>
      <c r="C60" s="184" t="s">
        <v>110</v>
      </c>
      <c r="D60" s="43"/>
      <c r="E60" s="43"/>
      <c r="F60" s="43"/>
      <c r="G60" s="43"/>
      <c r="H60" s="43"/>
      <c r="I60" s="152"/>
      <c r="J60" s="163">
        <f>J85</f>
        <v>0</v>
      </c>
      <c r="K60" s="47"/>
      <c r="AU60" s="20" t="s">
        <v>111</v>
      </c>
    </row>
    <row r="61" s="8" customFormat="1" ht="24.96" customHeight="1">
      <c r="B61" s="185"/>
      <c r="C61" s="186"/>
      <c r="D61" s="187" t="s">
        <v>260</v>
      </c>
      <c r="E61" s="188"/>
      <c r="F61" s="188"/>
      <c r="G61" s="188"/>
      <c r="H61" s="188"/>
      <c r="I61" s="189"/>
      <c r="J61" s="190">
        <f>J86</f>
        <v>0</v>
      </c>
      <c r="K61" s="191"/>
    </row>
    <row r="62" s="8" customFormat="1" ht="24.96" customHeight="1">
      <c r="B62" s="185"/>
      <c r="C62" s="186"/>
      <c r="D62" s="187" t="s">
        <v>261</v>
      </c>
      <c r="E62" s="188"/>
      <c r="F62" s="188"/>
      <c r="G62" s="188"/>
      <c r="H62" s="188"/>
      <c r="I62" s="189"/>
      <c r="J62" s="190">
        <f>J115</f>
        <v>0</v>
      </c>
      <c r="K62" s="191"/>
    </row>
    <row r="63" s="8" customFormat="1" ht="24.96" customHeight="1">
      <c r="B63" s="185"/>
      <c r="C63" s="186"/>
      <c r="D63" s="187" t="s">
        <v>262</v>
      </c>
      <c r="E63" s="188"/>
      <c r="F63" s="188"/>
      <c r="G63" s="188"/>
      <c r="H63" s="188"/>
      <c r="I63" s="189"/>
      <c r="J63" s="190">
        <f>J150</f>
        <v>0</v>
      </c>
      <c r="K63" s="191"/>
    </row>
    <row r="64" s="1" customFormat="1" ht="21.84" customHeight="1">
      <c r="B64" s="42"/>
      <c r="C64" s="43"/>
      <c r="D64" s="43"/>
      <c r="E64" s="43"/>
      <c r="F64" s="43"/>
      <c r="G64" s="43"/>
      <c r="H64" s="43"/>
      <c r="I64" s="152"/>
      <c r="J64" s="43"/>
      <c r="K64" s="47"/>
    </row>
    <row r="65" s="1" customFormat="1" ht="6.96" customHeight="1">
      <c r="B65" s="63"/>
      <c r="C65" s="64"/>
      <c r="D65" s="64"/>
      <c r="E65" s="64"/>
      <c r="F65" s="64"/>
      <c r="G65" s="64"/>
      <c r="H65" s="64"/>
      <c r="I65" s="174"/>
      <c r="J65" s="64"/>
      <c r="K65" s="65"/>
    </row>
    <row r="69" s="1" customFormat="1" ht="6.96" customHeight="1">
      <c r="B69" s="66"/>
      <c r="C69" s="67"/>
      <c r="D69" s="67"/>
      <c r="E69" s="67"/>
      <c r="F69" s="67"/>
      <c r="G69" s="67"/>
      <c r="H69" s="67"/>
      <c r="I69" s="177"/>
      <c r="J69" s="67"/>
      <c r="K69" s="67"/>
      <c r="L69" s="68"/>
    </row>
    <row r="70" s="1" customFormat="1" ht="36.96" customHeight="1">
      <c r="B70" s="42"/>
      <c r="C70" s="69" t="s">
        <v>118</v>
      </c>
      <c r="D70" s="70"/>
      <c r="E70" s="70"/>
      <c r="F70" s="70"/>
      <c r="G70" s="70"/>
      <c r="H70" s="70"/>
      <c r="I70" s="192"/>
      <c r="J70" s="70"/>
      <c r="K70" s="70"/>
      <c r="L70" s="68"/>
    </row>
    <row r="71" s="1" customFormat="1" ht="6.96" customHeight="1">
      <c r="B71" s="42"/>
      <c r="C71" s="70"/>
      <c r="D71" s="70"/>
      <c r="E71" s="70"/>
      <c r="F71" s="70"/>
      <c r="G71" s="70"/>
      <c r="H71" s="70"/>
      <c r="I71" s="192"/>
      <c r="J71" s="70"/>
      <c r="K71" s="70"/>
      <c r="L71" s="68"/>
    </row>
    <row r="72" s="1" customFormat="1" ht="14.4" customHeight="1">
      <c r="B72" s="42"/>
      <c r="C72" s="72" t="s">
        <v>18</v>
      </c>
      <c r="D72" s="70"/>
      <c r="E72" s="70"/>
      <c r="F72" s="70"/>
      <c r="G72" s="70"/>
      <c r="H72" s="70"/>
      <c r="I72" s="192"/>
      <c r="J72" s="70"/>
      <c r="K72" s="70"/>
      <c r="L72" s="68"/>
    </row>
    <row r="73" s="1" customFormat="1" ht="16.5" customHeight="1">
      <c r="B73" s="42"/>
      <c r="C73" s="70"/>
      <c r="D73" s="70"/>
      <c r="E73" s="193" t="str">
        <f>E7</f>
        <v>Rekonstrukce odborných učeben v Karviné - školy I - interiér</v>
      </c>
      <c r="F73" s="72"/>
      <c r="G73" s="72"/>
      <c r="H73" s="72"/>
      <c r="I73" s="192"/>
      <c r="J73" s="70"/>
      <c r="K73" s="70"/>
      <c r="L73" s="68"/>
    </row>
    <row r="74">
      <c r="B74" s="24"/>
      <c r="C74" s="72" t="s">
        <v>103</v>
      </c>
      <c r="D74" s="194"/>
      <c r="E74" s="194"/>
      <c r="F74" s="194"/>
      <c r="G74" s="194"/>
      <c r="H74" s="194"/>
      <c r="I74" s="144"/>
      <c r="J74" s="194"/>
      <c r="K74" s="194"/>
      <c r="L74" s="195"/>
    </row>
    <row r="75" s="1" customFormat="1" ht="16.5" customHeight="1">
      <c r="B75" s="42"/>
      <c r="C75" s="70"/>
      <c r="D75" s="70"/>
      <c r="E75" s="193" t="s">
        <v>259</v>
      </c>
      <c r="F75" s="70"/>
      <c r="G75" s="70"/>
      <c r="H75" s="70"/>
      <c r="I75" s="192"/>
      <c r="J75" s="70"/>
      <c r="K75" s="70"/>
      <c r="L75" s="68"/>
    </row>
    <row r="76" s="1" customFormat="1" ht="14.4" customHeight="1">
      <c r="B76" s="42"/>
      <c r="C76" s="72" t="s">
        <v>105</v>
      </c>
      <c r="D76" s="70"/>
      <c r="E76" s="70"/>
      <c r="F76" s="70"/>
      <c r="G76" s="70"/>
      <c r="H76" s="70"/>
      <c r="I76" s="192"/>
      <c r="J76" s="70"/>
      <c r="K76" s="70"/>
      <c r="L76" s="68"/>
    </row>
    <row r="77" s="1" customFormat="1" ht="17.25" customHeight="1">
      <c r="B77" s="42"/>
      <c r="C77" s="70"/>
      <c r="D77" s="70"/>
      <c r="E77" s="78" t="str">
        <f>E11</f>
        <v>003 - Interiér</v>
      </c>
      <c r="F77" s="70"/>
      <c r="G77" s="70"/>
      <c r="H77" s="70"/>
      <c r="I77" s="192"/>
      <c r="J77" s="70"/>
      <c r="K77" s="70"/>
      <c r="L77" s="68"/>
    </row>
    <row r="78" s="1" customFormat="1" ht="6.96" customHeight="1">
      <c r="B78" s="42"/>
      <c r="C78" s="70"/>
      <c r="D78" s="70"/>
      <c r="E78" s="70"/>
      <c r="F78" s="70"/>
      <c r="G78" s="70"/>
      <c r="H78" s="70"/>
      <c r="I78" s="192"/>
      <c r="J78" s="70"/>
      <c r="K78" s="70"/>
      <c r="L78" s="68"/>
    </row>
    <row r="79" s="1" customFormat="1" ht="18" customHeight="1">
      <c r="B79" s="42"/>
      <c r="C79" s="72" t="s">
        <v>23</v>
      </c>
      <c r="D79" s="70"/>
      <c r="E79" s="70"/>
      <c r="F79" s="196" t="str">
        <f>F14</f>
        <v xml:space="preserve"> </v>
      </c>
      <c r="G79" s="70"/>
      <c r="H79" s="70"/>
      <c r="I79" s="197" t="s">
        <v>25</v>
      </c>
      <c r="J79" s="81" t="str">
        <f>IF(J14="","",J14)</f>
        <v>4. 9. 2017</v>
      </c>
      <c r="K79" s="70"/>
      <c r="L79" s="68"/>
    </row>
    <row r="80" s="1" customFormat="1" ht="6.96" customHeight="1">
      <c r="B80" s="42"/>
      <c r="C80" s="70"/>
      <c r="D80" s="70"/>
      <c r="E80" s="70"/>
      <c r="F80" s="70"/>
      <c r="G80" s="70"/>
      <c r="H80" s="70"/>
      <c r="I80" s="192"/>
      <c r="J80" s="70"/>
      <c r="K80" s="70"/>
      <c r="L80" s="68"/>
    </row>
    <row r="81" s="1" customFormat="1">
      <c r="B81" s="42"/>
      <c r="C81" s="72" t="s">
        <v>27</v>
      </c>
      <c r="D81" s="70"/>
      <c r="E81" s="70"/>
      <c r="F81" s="196" t="str">
        <f>E17</f>
        <v xml:space="preserve"> </v>
      </c>
      <c r="G81" s="70"/>
      <c r="H81" s="70"/>
      <c r="I81" s="197" t="s">
        <v>32</v>
      </c>
      <c r="J81" s="196" t="str">
        <f>E23</f>
        <v xml:space="preserve"> </v>
      </c>
      <c r="K81" s="70"/>
      <c r="L81" s="68"/>
    </row>
    <row r="82" s="1" customFormat="1" ht="14.4" customHeight="1">
      <c r="B82" s="42"/>
      <c r="C82" s="72" t="s">
        <v>30</v>
      </c>
      <c r="D82" s="70"/>
      <c r="E82" s="70"/>
      <c r="F82" s="196" t="str">
        <f>IF(E20="","",E20)</f>
        <v/>
      </c>
      <c r="G82" s="70"/>
      <c r="H82" s="70"/>
      <c r="I82" s="192"/>
      <c r="J82" s="70"/>
      <c r="K82" s="70"/>
      <c r="L82" s="68"/>
    </row>
    <row r="83" s="1" customFormat="1" ht="10.32" customHeight="1">
      <c r="B83" s="42"/>
      <c r="C83" s="70"/>
      <c r="D83" s="70"/>
      <c r="E83" s="70"/>
      <c r="F83" s="70"/>
      <c r="G83" s="70"/>
      <c r="H83" s="70"/>
      <c r="I83" s="192"/>
      <c r="J83" s="70"/>
      <c r="K83" s="70"/>
      <c r="L83" s="68"/>
    </row>
    <row r="84" s="9" customFormat="1" ht="29.28" customHeight="1">
      <c r="B84" s="198"/>
      <c r="C84" s="199" t="s">
        <v>119</v>
      </c>
      <c r="D84" s="200" t="s">
        <v>54</v>
      </c>
      <c r="E84" s="200" t="s">
        <v>50</v>
      </c>
      <c r="F84" s="200" t="s">
        <v>120</v>
      </c>
      <c r="G84" s="200" t="s">
        <v>121</v>
      </c>
      <c r="H84" s="200" t="s">
        <v>122</v>
      </c>
      <c r="I84" s="201" t="s">
        <v>123</v>
      </c>
      <c r="J84" s="200" t="s">
        <v>109</v>
      </c>
      <c r="K84" s="202" t="s">
        <v>124</v>
      </c>
      <c r="L84" s="203"/>
      <c r="M84" s="98" t="s">
        <v>125</v>
      </c>
      <c r="N84" s="99" t="s">
        <v>39</v>
      </c>
      <c r="O84" s="99" t="s">
        <v>126</v>
      </c>
      <c r="P84" s="99" t="s">
        <v>127</v>
      </c>
      <c r="Q84" s="99" t="s">
        <v>128</v>
      </c>
      <c r="R84" s="99" t="s">
        <v>129</v>
      </c>
      <c r="S84" s="99" t="s">
        <v>130</v>
      </c>
      <c r="T84" s="100" t="s">
        <v>131</v>
      </c>
    </row>
    <row r="85" s="1" customFormat="1" ht="29.28" customHeight="1">
      <c r="B85" s="42"/>
      <c r="C85" s="104" t="s">
        <v>110</v>
      </c>
      <c r="D85" s="70"/>
      <c r="E85" s="70"/>
      <c r="F85" s="70"/>
      <c r="G85" s="70"/>
      <c r="H85" s="70"/>
      <c r="I85" s="192"/>
      <c r="J85" s="204">
        <f>BK85</f>
        <v>0</v>
      </c>
      <c r="K85" s="70"/>
      <c r="L85" s="68"/>
      <c r="M85" s="101"/>
      <c r="N85" s="102"/>
      <c r="O85" s="102"/>
      <c r="P85" s="205">
        <f>P86+P115+P150</f>
        <v>0</v>
      </c>
      <c r="Q85" s="102"/>
      <c r="R85" s="205">
        <f>R86+R115+R150</f>
        <v>0</v>
      </c>
      <c r="S85" s="102"/>
      <c r="T85" s="206">
        <f>T86+T115+T150</f>
        <v>0</v>
      </c>
      <c r="AT85" s="20" t="s">
        <v>68</v>
      </c>
      <c r="AU85" s="20" t="s">
        <v>111</v>
      </c>
      <c r="BK85" s="207">
        <f>BK86+BK115+BK150</f>
        <v>0</v>
      </c>
    </row>
    <row r="86" s="10" customFormat="1" ht="37.44" customHeight="1">
      <c r="B86" s="208"/>
      <c r="C86" s="209"/>
      <c r="D86" s="210" t="s">
        <v>68</v>
      </c>
      <c r="E86" s="211" t="s">
        <v>132</v>
      </c>
      <c r="F86" s="211" t="s">
        <v>263</v>
      </c>
      <c r="G86" s="209"/>
      <c r="H86" s="209"/>
      <c r="I86" s="212"/>
      <c r="J86" s="213">
        <f>BK86</f>
        <v>0</v>
      </c>
      <c r="K86" s="209"/>
      <c r="L86" s="214"/>
      <c r="M86" s="215"/>
      <c r="N86" s="216"/>
      <c r="O86" s="216"/>
      <c r="P86" s="217">
        <f>SUM(P87:P114)</f>
        <v>0</v>
      </c>
      <c r="Q86" s="216"/>
      <c r="R86" s="217">
        <f>SUM(R87:R114)</f>
        <v>0</v>
      </c>
      <c r="S86" s="216"/>
      <c r="T86" s="218">
        <f>SUM(T87:T114)</f>
        <v>0</v>
      </c>
      <c r="AR86" s="219" t="s">
        <v>76</v>
      </c>
      <c r="AT86" s="220" t="s">
        <v>68</v>
      </c>
      <c r="AU86" s="220" t="s">
        <v>69</v>
      </c>
      <c r="AY86" s="219" t="s">
        <v>134</v>
      </c>
      <c r="BK86" s="221">
        <f>SUM(BK87:BK114)</f>
        <v>0</v>
      </c>
    </row>
    <row r="87" s="1" customFormat="1" ht="16.5" customHeight="1">
      <c r="B87" s="42"/>
      <c r="C87" s="222" t="s">
        <v>76</v>
      </c>
      <c r="D87" s="222" t="s">
        <v>135</v>
      </c>
      <c r="E87" s="223" t="s">
        <v>136</v>
      </c>
      <c r="F87" s="224" t="s">
        <v>264</v>
      </c>
      <c r="G87" s="225" t="s">
        <v>138</v>
      </c>
      <c r="H87" s="226">
        <v>5</v>
      </c>
      <c r="I87" s="227"/>
      <c r="J87" s="228">
        <f>ROUND(I87*H87,2)</f>
        <v>0</v>
      </c>
      <c r="K87" s="224" t="s">
        <v>21</v>
      </c>
      <c r="L87" s="68"/>
      <c r="M87" s="229" t="s">
        <v>21</v>
      </c>
      <c r="N87" s="230" t="s">
        <v>40</v>
      </c>
      <c r="O87" s="43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AR87" s="20" t="s">
        <v>139</v>
      </c>
      <c r="AT87" s="20" t="s">
        <v>135</v>
      </c>
      <c r="AU87" s="20" t="s">
        <v>76</v>
      </c>
      <c r="AY87" s="20" t="s">
        <v>134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0" t="s">
        <v>76</v>
      </c>
      <c r="BK87" s="233">
        <f>ROUND(I87*H87,2)</f>
        <v>0</v>
      </c>
      <c r="BL87" s="20" t="s">
        <v>139</v>
      </c>
      <c r="BM87" s="20" t="s">
        <v>79</v>
      </c>
    </row>
    <row r="88" s="1" customFormat="1">
      <c r="B88" s="42"/>
      <c r="C88" s="70"/>
      <c r="D88" s="234" t="s">
        <v>140</v>
      </c>
      <c r="E88" s="70"/>
      <c r="F88" s="235" t="s">
        <v>141</v>
      </c>
      <c r="G88" s="70"/>
      <c r="H88" s="70"/>
      <c r="I88" s="192"/>
      <c r="J88" s="70"/>
      <c r="K88" s="70"/>
      <c r="L88" s="68"/>
      <c r="M88" s="236"/>
      <c r="N88" s="43"/>
      <c r="O88" s="43"/>
      <c r="P88" s="43"/>
      <c r="Q88" s="43"/>
      <c r="R88" s="43"/>
      <c r="S88" s="43"/>
      <c r="T88" s="91"/>
      <c r="AT88" s="20" t="s">
        <v>140</v>
      </c>
      <c r="AU88" s="20" t="s">
        <v>76</v>
      </c>
    </row>
    <row r="89" s="1" customFormat="1" ht="16.5" customHeight="1">
      <c r="B89" s="42"/>
      <c r="C89" s="222" t="s">
        <v>79</v>
      </c>
      <c r="D89" s="222" t="s">
        <v>135</v>
      </c>
      <c r="E89" s="223" t="s">
        <v>142</v>
      </c>
      <c r="F89" s="224" t="s">
        <v>149</v>
      </c>
      <c r="G89" s="225" t="s">
        <v>138</v>
      </c>
      <c r="H89" s="226">
        <v>1</v>
      </c>
      <c r="I89" s="227"/>
      <c r="J89" s="228">
        <f>ROUND(I89*H89,2)</f>
        <v>0</v>
      </c>
      <c r="K89" s="224" t="s">
        <v>21</v>
      </c>
      <c r="L89" s="68"/>
      <c r="M89" s="229" t="s">
        <v>21</v>
      </c>
      <c r="N89" s="230" t="s">
        <v>40</v>
      </c>
      <c r="O89" s="43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AR89" s="20" t="s">
        <v>139</v>
      </c>
      <c r="AT89" s="20" t="s">
        <v>135</v>
      </c>
      <c r="AU89" s="20" t="s">
        <v>76</v>
      </c>
      <c r="AY89" s="20" t="s">
        <v>134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20" t="s">
        <v>76</v>
      </c>
      <c r="BK89" s="233">
        <f>ROUND(I89*H89,2)</f>
        <v>0</v>
      </c>
      <c r="BL89" s="20" t="s">
        <v>139</v>
      </c>
      <c r="BM89" s="20" t="s">
        <v>139</v>
      </c>
    </row>
    <row r="90" s="1" customFormat="1">
      <c r="B90" s="42"/>
      <c r="C90" s="70"/>
      <c r="D90" s="234" t="s">
        <v>140</v>
      </c>
      <c r="E90" s="70"/>
      <c r="F90" s="235" t="s">
        <v>141</v>
      </c>
      <c r="G90" s="70"/>
      <c r="H90" s="70"/>
      <c r="I90" s="192"/>
      <c r="J90" s="70"/>
      <c r="K90" s="70"/>
      <c r="L90" s="68"/>
      <c r="M90" s="236"/>
      <c r="N90" s="43"/>
      <c r="O90" s="43"/>
      <c r="P90" s="43"/>
      <c r="Q90" s="43"/>
      <c r="R90" s="43"/>
      <c r="S90" s="43"/>
      <c r="T90" s="91"/>
      <c r="AT90" s="20" t="s">
        <v>140</v>
      </c>
      <c r="AU90" s="20" t="s">
        <v>76</v>
      </c>
    </row>
    <row r="91" s="1" customFormat="1" ht="16.5" customHeight="1">
      <c r="B91" s="42"/>
      <c r="C91" s="222" t="s">
        <v>144</v>
      </c>
      <c r="D91" s="222" t="s">
        <v>135</v>
      </c>
      <c r="E91" s="223" t="s">
        <v>145</v>
      </c>
      <c r="F91" s="224" t="s">
        <v>265</v>
      </c>
      <c r="G91" s="225" t="s">
        <v>138</v>
      </c>
      <c r="H91" s="226">
        <v>5</v>
      </c>
      <c r="I91" s="227"/>
      <c r="J91" s="228">
        <f>ROUND(I91*H91,2)</f>
        <v>0</v>
      </c>
      <c r="K91" s="224" t="s">
        <v>21</v>
      </c>
      <c r="L91" s="68"/>
      <c r="M91" s="229" t="s">
        <v>21</v>
      </c>
      <c r="N91" s="230" t="s">
        <v>40</v>
      </c>
      <c r="O91" s="43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AR91" s="20" t="s">
        <v>139</v>
      </c>
      <c r="AT91" s="20" t="s">
        <v>135</v>
      </c>
      <c r="AU91" s="20" t="s">
        <v>76</v>
      </c>
      <c r="AY91" s="20" t="s">
        <v>134</v>
      </c>
      <c r="BE91" s="233">
        <f>IF(N91="základní",J91,0)</f>
        <v>0</v>
      </c>
      <c r="BF91" s="233">
        <f>IF(N91="snížená",J91,0)</f>
        <v>0</v>
      </c>
      <c r="BG91" s="233">
        <f>IF(N91="zákl. přenesená",J91,0)</f>
        <v>0</v>
      </c>
      <c r="BH91" s="233">
        <f>IF(N91="sníž. přenesená",J91,0)</f>
        <v>0</v>
      </c>
      <c r="BI91" s="233">
        <f>IF(N91="nulová",J91,0)</f>
        <v>0</v>
      </c>
      <c r="BJ91" s="20" t="s">
        <v>76</v>
      </c>
      <c r="BK91" s="233">
        <f>ROUND(I91*H91,2)</f>
        <v>0</v>
      </c>
      <c r="BL91" s="20" t="s">
        <v>139</v>
      </c>
      <c r="BM91" s="20" t="s">
        <v>147</v>
      </c>
    </row>
    <row r="92" s="1" customFormat="1">
      <c r="B92" s="42"/>
      <c r="C92" s="70"/>
      <c r="D92" s="234" t="s">
        <v>140</v>
      </c>
      <c r="E92" s="70"/>
      <c r="F92" s="235" t="s">
        <v>141</v>
      </c>
      <c r="G92" s="70"/>
      <c r="H92" s="70"/>
      <c r="I92" s="192"/>
      <c r="J92" s="70"/>
      <c r="K92" s="70"/>
      <c r="L92" s="68"/>
      <c r="M92" s="236"/>
      <c r="N92" s="43"/>
      <c r="O92" s="43"/>
      <c r="P92" s="43"/>
      <c r="Q92" s="43"/>
      <c r="R92" s="43"/>
      <c r="S92" s="43"/>
      <c r="T92" s="91"/>
      <c r="AT92" s="20" t="s">
        <v>140</v>
      </c>
      <c r="AU92" s="20" t="s">
        <v>76</v>
      </c>
    </row>
    <row r="93" s="1" customFormat="1" ht="16.5" customHeight="1">
      <c r="B93" s="42"/>
      <c r="C93" s="222" t="s">
        <v>139</v>
      </c>
      <c r="D93" s="222" t="s">
        <v>135</v>
      </c>
      <c r="E93" s="223" t="s">
        <v>148</v>
      </c>
      <c r="F93" s="224" t="s">
        <v>266</v>
      </c>
      <c r="G93" s="225" t="s">
        <v>138</v>
      </c>
      <c r="H93" s="226">
        <v>1</v>
      </c>
      <c r="I93" s="227"/>
      <c r="J93" s="228">
        <f>ROUND(I93*H93,2)</f>
        <v>0</v>
      </c>
      <c r="K93" s="224" t="s">
        <v>21</v>
      </c>
      <c r="L93" s="68"/>
      <c r="M93" s="229" t="s">
        <v>21</v>
      </c>
      <c r="N93" s="230" t="s">
        <v>40</v>
      </c>
      <c r="O93" s="43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AR93" s="20" t="s">
        <v>139</v>
      </c>
      <c r="AT93" s="20" t="s">
        <v>135</v>
      </c>
      <c r="AU93" s="20" t="s">
        <v>76</v>
      </c>
      <c r="AY93" s="20" t="s">
        <v>134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20" t="s">
        <v>76</v>
      </c>
      <c r="BK93" s="233">
        <f>ROUND(I93*H93,2)</f>
        <v>0</v>
      </c>
      <c r="BL93" s="20" t="s">
        <v>139</v>
      </c>
      <c r="BM93" s="20" t="s">
        <v>150</v>
      </c>
    </row>
    <row r="94" s="1" customFormat="1">
      <c r="B94" s="42"/>
      <c r="C94" s="70"/>
      <c r="D94" s="234" t="s">
        <v>140</v>
      </c>
      <c r="E94" s="70"/>
      <c r="F94" s="235" t="s">
        <v>141</v>
      </c>
      <c r="G94" s="70"/>
      <c r="H94" s="70"/>
      <c r="I94" s="192"/>
      <c r="J94" s="70"/>
      <c r="K94" s="70"/>
      <c r="L94" s="68"/>
      <c r="M94" s="236"/>
      <c r="N94" s="43"/>
      <c r="O94" s="43"/>
      <c r="P94" s="43"/>
      <c r="Q94" s="43"/>
      <c r="R94" s="43"/>
      <c r="S94" s="43"/>
      <c r="T94" s="91"/>
      <c r="AT94" s="20" t="s">
        <v>140</v>
      </c>
      <c r="AU94" s="20" t="s">
        <v>76</v>
      </c>
    </row>
    <row r="95" s="1" customFormat="1" ht="16.5" customHeight="1">
      <c r="B95" s="42"/>
      <c r="C95" s="222" t="s">
        <v>151</v>
      </c>
      <c r="D95" s="222" t="s">
        <v>135</v>
      </c>
      <c r="E95" s="223" t="s">
        <v>152</v>
      </c>
      <c r="F95" s="224" t="s">
        <v>267</v>
      </c>
      <c r="G95" s="225" t="s">
        <v>138</v>
      </c>
      <c r="H95" s="226">
        <v>3</v>
      </c>
      <c r="I95" s="227"/>
      <c r="J95" s="228">
        <f>ROUND(I95*H95,2)</f>
        <v>0</v>
      </c>
      <c r="K95" s="224" t="s">
        <v>21</v>
      </c>
      <c r="L95" s="68"/>
      <c r="M95" s="229" t="s">
        <v>21</v>
      </c>
      <c r="N95" s="230" t="s">
        <v>40</v>
      </c>
      <c r="O95" s="43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AR95" s="20" t="s">
        <v>139</v>
      </c>
      <c r="AT95" s="20" t="s">
        <v>135</v>
      </c>
      <c r="AU95" s="20" t="s">
        <v>76</v>
      </c>
      <c r="AY95" s="20" t="s">
        <v>134</v>
      </c>
      <c r="BE95" s="233">
        <f>IF(N95="základní",J95,0)</f>
        <v>0</v>
      </c>
      <c r="BF95" s="233">
        <f>IF(N95="snížená",J95,0)</f>
        <v>0</v>
      </c>
      <c r="BG95" s="233">
        <f>IF(N95="zákl. přenesená",J95,0)</f>
        <v>0</v>
      </c>
      <c r="BH95" s="233">
        <f>IF(N95="sníž. přenesená",J95,0)</f>
        <v>0</v>
      </c>
      <c r="BI95" s="233">
        <f>IF(N95="nulová",J95,0)</f>
        <v>0</v>
      </c>
      <c r="BJ95" s="20" t="s">
        <v>76</v>
      </c>
      <c r="BK95" s="233">
        <f>ROUND(I95*H95,2)</f>
        <v>0</v>
      </c>
      <c r="BL95" s="20" t="s">
        <v>139</v>
      </c>
      <c r="BM95" s="20" t="s">
        <v>154</v>
      </c>
    </row>
    <row r="96" s="1" customFormat="1">
      <c r="B96" s="42"/>
      <c r="C96" s="70"/>
      <c r="D96" s="234" t="s">
        <v>140</v>
      </c>
      <c r="E96" s="70"/>
      <c r="F96" s="235" t="s">
        <v>141</v>
      </c>
      <c r="G96" s="70"/>
      <c r="H96" s="70"/>
      <c r="I96" s="192"/>
      <c r="J96" s="70"/>
      <c r="K96" s="70"/>
      <c r="L96" s="68"/>
      <c r="M96" s="236"/>
      <c r="N96" s="43"/>
      <c r="O96" s="43"/>
      <c r="P96" s="43"/>
      <c r="Q96" s="43"/>
      <c r="R96" s="43"/>
      <c r="S96" s="43"/>
      <c r="T96" s="91"/>
      <c r="AT96" s="20" t="s">
        <v>140</v>
      </c>
      <c r="AU96" s="20" t="s">
        <v>76</v>
      </c>
    </row>
    <row r="97" s="1" customFormat="1" ht="16.5" customHeight="1">
      <c r="B97" s="42"/>
      <c r="C97" s="222" t="s">
        <v>147</v>
      </c>
      <c r="D97" s="222" t="s">
        <v>135</v>
      </c>
      <c r="E97" s="223" t="s">
        <v>152</v>
      </c>
      <c r="F97" s="224" t="s">
        <v>267</v>
      </c>
      <c r="G97" s="225" t="s">
        <v>138</v>
      </c>
      <c r="H97" s="226">
        <v>1</v>
      </c>
      <c r="I97" s="227"/>
      <c r="J97" s="228">
        <f>ROUND(I97*H97,2)</f>
        <v>0</v>
      </c>
      <c r="K97" s="224" t="s">
        <v>21</v>
      </c>
      <c r="L97" s="68"/>
      <c r="M97" s="229" t="s">
        <v>21</v>
      </c>
      <c r="N97" s="230" t="s">
        <v>40</v>
      </c>
      <c r="O97" s="43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AR97" s="20" t="s">
        <v>139</v>
      </c>
      <c r="AT97" s="20" t="s">
        <v>135</v>
      </c>
      <c r="AU97" s="20" t="s">
        <v>76</v>
      </c>
      <c r="AY97" s="20" t="s">
        <v>134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20" t="s">
        <v>76</v>
      </c>
      <c r="BK97" s="233">
        <f>ROUND(I97*H97,2)</f>
        <v>0</v>
      </c>
      <c r="BL97" s="20" t="s">
        <v>139</v>
      </c>
      <c r="BM97" s="20" t="s">
        <v>157</v>
      </c>
    </row>
    <row r="98" s="1" customFormat="1">
      <c r="B98" s="42"/>
      <c r="C98" s="70"/>
      <c r="D98" s="234" t="s">
        <v>140</v>
      </c>
      <c r="E98" s="70"/>
      <c r="F98" s="235" t="s">
        <v>141</v>
      </c>
      <c r="G98" s="70"/>
      <c r="H98" s="70"/>
      <c r="I98" s="192"/>
      <c r="J98" s="70"/>
      <c r="K98" s="70"/>
      <c r="L98" s="68"/>
      <c r="M98" s="236"/>
      <c r="N98" s="43"/>
      <c r="O98" s="43"/>
      <c r="P98" s="43"/>
      <c r="Q98" s="43"/>
      <c r="R98" s="43"/>
      <c r="S98" s="43"/>
      <c r="T98" s="91"/>
      <c r="AT98" s="20" t="s">
        <v>140</v>
      </c>
      <c r="AU98" s="20" t="s">
        <v>76</v>
      </c>
    </row>
    <row r="99" s="1" customFormat="1" ht="16.5" customHeight="1">
      <c r="B99" s="42"/>
      <c r="C99" s="222" t="s">
        <v>158</v>
      </c>
      <c r="D99" s="222" t="s">
        <v>135</v>
      </c>
      <c r="E99" s="223" t="s">
        <v>155</v>
      </c>
      <c r="F99" s="224" t="s">
        <v>172</v>
      </c>
      <c r="G99" s="225" t="s">
        <v>138</v>
      </c>
      <c r="H99" s="226">
        <v>1</v>
      </c>
      <c r="I99" s="227"/>
      <c r="J99" s="228">
        <f>ROUND(I99*H99,2)</f>
        <v>0</v>
      </c>
      <c r="K99" s="224" t="s">
        <v>21</v>
      </c>
      <c r="L99" s="68"/>
      <c r="M99" s="229" t="s">
        <v>21</v>
      </c>
      <c r="N99" s="230" t="s">
        <v>40</v>
      </c>
      <c r="O99" s="43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AR99" s="20" t="s">
        <v>139</v>
      </c>
      <c r="AT99" s="20" t="s">
        <v>135</v>
      </c>
      <c r="AU99" s="20" t="s">
        <v>76</v>
      </c>
      <c r="AY99" s="20" t="s">
        <v>134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0" t="s">
        <v>76</v>
      </c>
      <c r="BK99" s="233">
        <f>ROUND(I99*H99,2)</f>
        <v>0</v>
      </c>
      <c r="BL99" s="20" t="s">
        <v>139</v>
      </c>
      <c r="BM99" s="20" t="s">
        <v>161</v>
      </c>
    </row>
    <row r="100" s="1" customFormat="1">
      <c r="B100" s="42"/>
      <c r="C100" s="70"/>
      <c r="D100" s="234" t="s">
        <v>140</v>
      </c>
      <c r="E100" s="70"/>
      <c r="F100" s="235" t="s">
        <v>141</v>
      </c>
      <c r="G100" s="70"/>
      <c r="H100" s="70"/>
      <c r="I100" s="192"/>
      <c r="J100" s="70"/>
      <c r="K100" s="70"/>
      <c r="L100" s="68"/>
      <c r="M100" s="236"/>
      <c r="N100" s="43"/>
      <c r="O100" s="43"/>
      <c r="P100" s="43"/>
      <c r="Q100" s="43"/>
      <c r="R100" s="43"/>
      <c r="S100" s="43"/>
      <c r="T100" s="91"/>
      <c r="AT100" s="20" t="s">
        <v>140</v>
      </c>
      <c r="AU100" s="20" t="s">
        <v>76</v>
      </c>
    </row>
    <row r="101" s="1" customFormat="1" ht="16.5" customHeight="1">
      <c r="B101" s="42"/>
      <c r="C101" s="222" t="s">
        <v>150</v>
      </c>
      <c r="D101" s="222" t="s">
        <v>135</v>
      </c>
      <c r="E101" s="223" t="s">
        <v>159</v>
      </c>
      <c r="F101" s="224" t="s">
        <v>268</v>
      </c>
      <c r="G101" s="225" t="s">
        <v>138</v>
      </c>
      <c r="H101" s="226">
        <v>1</v>
      </c>
      <c r="I101" s="227"/>
      <c r="J101" s="228">
        <f>ROUND(I101*H101,2)</f>
        <v>0</v>
      </c>
      <c r="K101" s="224" t="s">
        <v>21</v>
      </c>
      <c r="L101" s="68"/>
      <c r="M101" s="229" t="s">
        <v>21</v>
      </c>
      <c r="N101" s="230" t="s">
        <v>40</v>
      </c>
      <c r="O101" s="43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AR101" s="20" t="s">
        <v>139</v>
      </c>
      <c r="AT101" s="20" t="s">
        <v>135</v>
      </c>
      <c r="AU101" s="20" t="s">
        <v>76</v>
      </c>
      <c r="AY101" s="20" t="s">
        <v>134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0" t="s">
        <v>76</v>
      </c>
      <c r="BK101" s="233">
        <f>ROUND(I101*H101,2)</f>
        <v>0</v>
      </c>
      <c r="BL101" s="20" t="s">
        <v>139</v>
      </c>
      <c r="BM101" s="20" t="s">
        <v>164</v>
      </c>
    </row>
    <row r="102" s="1" customFormat="1">
      <c r="B102" s="42"/>
      <c r="C102" s="70"/>
      <c r="D102" s="234" t="s">
        <v>140</v>
      </c>
      <c r="E102" s="70"/>
      <c r="F102" s="235" t="s">
        <v>141</v>
      </c>
      <c r="G102" s="70"/>
      <c r="H102" s="70"/>
      <c r="I102" s="192"/>
      <c r="J102" s="70"/>
      <c r="K102" s="70"/>
      <c r="L102" s="68"/>
      <c r="M102" s="236"/>
      <c r="N102" s="43"/>
      <c r="O102" s="43"/>
      <c r="P102" s="43"/>
      <c r="Q102" s="43"/>
      <c r="R102" s="43"/>
      <c r="S102" s="43"/>
      <c r="T102" s="91"/>
      <c r="AT102" s="20" t="s">
        <v>140</v>
      </c>
      <c r="AU102" s="20" t="s">
        <v>76</v>
      </c>
    </row>
    <row r="103" s="1" customFormat="1" ht="16.5" customHeight="1">
      <c r="B103" s="42"/>
      <c r="C103" s="222" t="s">
        <v>167</v>
      </c>
      <c r="D103" s="222" t="s">
        <v>135</v>
      </c>
      <c r="E103" s="223" t="s">
        <v>162</v>
      </c>
      <c r="F103" s="224" t="s">
        <v>269</v>
      </c>
      <c r="G103" s="225" t="s">
        <v>138</v>
      </c>
      <c r="H103" s="226">
        <v>1</v>
      </c>
      <c r="I103" s="227"/>
      <c r="J103" s="228">
        <f>ROUND(I103*H103,2)</f>
        <v>0</v>
      </c>
      <c r="K103" s="224" t="s">
        <v>21</v>
      </c>
      <c r="L103" s="68"/>
      <c r="M103" s="229" t="s">
        <v>21</v>
      </c>
      <c r="N103" s="230" t="s">
        <v>40</v>
      </c>
      <c r="O103" s="43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AR103" s="20" t="s">
        <v>139</v>
      </c>
      <c r="AT103" s="20" t="s">
        <v>135</v>
      </c>
      <c r="AU103" s="20" t="s">
        <v>76</v>
      </c>
      <c r="AY103" s="20" t="s">
        <v>134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0" t="s">
        <v>76</v>
      </c>
      <c r="BK103" s="233">
        <f>ROUND(I103*H103,2)</f>
        <v>0</v>
      </c>
      <c r="BL103" s="20" t="s">
        <v>139</v>
      </c>
      <c r="BM103" s="20" t="s">
        <v>170</v>
      </c>
    </row>
    <row r="104" s="1" customFormat="1">
      <c r="B104" s="42"/>
      <c r="C104" s="70"/>
      <c r="D104" s="234" t="s">
        <v>140</v>
      </c>
      <c r="E104" s="70"/>
      <c r="F104" s="235" t="s">
        <v>141</v>
      </c>
      <c r="G104" s="70"/>
      <c r="H104" s="70"/>
      <c r="I104" s="192"/>
      <c r="J104" s="70"/>
      <c r="K104" s="70"/>
      <c r="L104" s="68"/>
      <c r="M104" s="236"/>
      <c r="N104" s="43"/>
      <c r="O104" s="43"/>
      <c r="P104" s="43"/>
      <c r="Q104" s="43"/>
      <c r="R104" s="43"/>
      <c r="S104" s="43"/>
      <c r="T104" s="91"/>
      <c r="AT104" s="20" t="s">
        <v>140</v>
      </c>
      <c r="AU104" s="20" t="s">
        <v>76</v>
      </c>
    </row>
    <row r="105" s="1" customFormat="1" ht="16.5" customHeight="1">
      <c r="B105" s="42"/>
      <c r="C105" s="222" t="s">
        <v>154</v>
      </c>
      <c r="D105" s="222" t="s">
        <v>135</v>
      </c>
      <c r="E105" s="223" t="s">
        <v>270</v>
      </c>
      <c r="F105" s="224" t="s">
        <v>271</v>
      </c>
      <c r="G105" s="225" t="s">
        <v>138</v>
      </c>
      <c r="H105" s="226">
        <v>1</v>
      </c>
      <c r="I105" s="227"/>
      <c r="J105" s="228">
        <f>ROUND(I105*H105,2)</f>
        <v>0</v>
      </c>
      <c r="K105" s="224" t="s">
        <v>21</v>
      </c>
      <c r="L105" s="68"/>
      <c r="M105" s="229" t="s">
        <v>21</v>
      </c>
      <c r="N105" s="230" t="s">
        <v>40</v>
      </c>
      <c r="O105" s="43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AR105" s="20" t="s">
        <v>139</v>
      </c>
      <c r="AT105" s="20" t="s">
        <v>135</v>
      </c>
      <c r="AU105" s="20" t="s">
        <v>76</v>
      </c>
      <c r="AY105" s="20" t="s">
        <v>134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0" t="s">
        <v>76</v>
      </c>
      <c r="BK105" s="233">
        <f>ROUND(I105*H105,2)</f>
        <v>0</v>
      </c>
      <c r="BL105" s="20" t="s">
        <v>139</v>
      </c>
      <c r="BM105" s="20" t="s">
        <v>173</v>
      </c>
    </row>
    <row r="106" s="1" customFormat="1">
      <c r="B106" s="42"/>
      <c r="C106" s="70"/>
      <c r="D106" s="234" t="s">
        <v>140</v>
      </c>
      <c r="E106" s="70"/>
      <c r="F106" s="235" t="s">
        <v>141</v>
      </c>
      <c r="G106" s="70"/>
      <c r="H106" s="70"/>
      <c r="I106" s="192"/>
      <c r="J106" s="70"/>
      <c r="K106" s="70"/>
      <c r="L106" s="68"/>
      <c r="M106" s="236"/>
      <c r="N106" s="43"/>
      <c r="O106" s="43"/>
      <c r="P106" s="43"/>
      <c r="Q106" s="43"/>
      <c r="R106" s="43"/>
      <c r="S106" s="43"/>
      <c r="T106" s="91"/>
      <c r="AT106" s="20" t="s">
        <v>140</v>
      </c>
      <c r="AU106" s="20" t="s">
        <v>76</v>
      </c>
    </row>
    <row r="107" s="1" customFormat="1" ht="16.5" customHeight="1">
      <c r="B107" s="42"/>
      <c r="C107" s="222" t="s">
        <v>174</v>
      </c>
      <c r="D107" s="222" t="s">
        <v>135</v>
      </c>
      <c r="E107" s="223" t="s">
        <v>272</v>
      </c>
      <c r="F107" s="224" t="s">
        <v>273</v>
      </c>
      <c r="G107" s="225" t="s">
        <v>138</v>
      </c>
      <c r="H107" s="226">
        <v>1</v>
      </c>
      <c r="I107" s="227"/>
      <c r="J107" s="228">
        <f>ROUND(I107*H107,2)</f>
        <v>0</v>
      </c>
      <c r="K107" s="224" t="s">
        <v>21</v>
      </c>
      <c r="L107" s="68"/>
      <c r="M107" s="229" t="s">
        <v>21</v>
      </c>
      <c r="N107" s="230" t="s">
        <v>40</v>
      </c>
      <c r="O107" s="43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0" t="s">
        <v>139</v>
      </c>
      <c r="AT107" s="20" t="s">
        <v>135</v>
      </c>
      <c r="AU107" s="20" t="s">
        <v>76</v>
      </c>
      <c r="AY107" s="20" t="s">
        <v>134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0" t="s">
        <v>76</v>
      </c>
      <c r="BK107" s="233">
        <f>ROUND(I107*H107,2)</f>
        <v>0</v>
      </c>
      <c r="BL107" s="20" t="s">
        <v>139</v>
      </c>
      <c r="BM107" s="20" t="s">
        <v>177</v>
      </c>
    </row>
    <row r="108" s="1" customFormat="1">
      <c r="B108" s="42"/>
      <c r="C108" s="70"/>
      <c r="D108" s="234" t="s">
        <v>140</v>
      </c>
      <c r="E108" s="70"/>
      <c r="F108" s="235" t="s">
        <v>141</v>
      </c>
      <c r="G108" s="70"/>
      <c r="H108" s="70"/>
      <c r="I108" s="192"/>
      <c r="J108" s="70"/>
      <c r="K108" s="70"/>
      <c r="L108" s="68"/>
      <c r="M108" s="236"/>
      <c r="N108" s="43"/>
      <c r="O108" s="43"/>
      <c r="P108" s="43"/>
      <c r="Q108" s="43"/>
      <c r="R108" s="43"/>
      <c r="S108" s="43"/>
      <c r="T108" s="91"/>
      <c r="AT108" s="20" t="s">
        <v>140</v>
      </c>
      <c r="AU108" s="20" t="s">
        <v>76</v>
      </c>
    </row>
    <row r="109" s="1" customFormat="1" ht="16.5" customHeight="1">
      <c r="B109" s="42"/>
      <c r="C109" s="222" t="s">
        <v>157</v>
      </c>
      <c r="D109" s="222" t="s">
        <v>135</v>
      </c>
      <c r="E109" s="223" t="s">
        <v>274</v>
      </c>
      <c r="F109" s="224" t="s">
        <v>275</v>
      </c>
      <c r="G109" s="225" t="s">
        <v>138</v>
      </c>
      <c r="H109" s="226">
        <v>7</v>
      </c>
      <c r="I109" s="227"/>
      <c r="J109" s="228">
        <f>ROUND(I109*H109,2)</f>
        <v>0</v>
      </c>
      <c r="K109" s="224" t="s">
        <v>21</v>
      </c>
      <c r="L109" s="68"/>
      <c r="M109" s="229" t="s">
        <v>21</v>
      </c>
      <c r="N109" s="230" t="s">
        <v>40</v>
      </c>
      <c r="O109" s="43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AR109" s="20" t="s">
        <v>139</v>
      </c>
      <c r="AT109" s="20" t="s">
        <v>135</v>
      </c>
      <c r="AU109" s="20" t="s">
        <v>76</v>
      </c>
      <c r="AY109" s="20" t="s">
        <v>134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20" t="s">
        <v>76</v>
      </c>
      <c r="BK109" s="233">
        <f>ROUND(I109*H109,2)</f>
        <v>0</v>
      </c>
      <c r="BL109" s="20" t="s">
        <v>139</v>
      </c>
      <c r="BM109" s="20" t="s">
        <v>180</v>
      </c>
    </row>
    <row r="110" s="1" customFormat="1">
      <c r="B110" s="42"/>
      <c r="C110" s="70"/>
      <c r="D110" s="234" t="s">
        <v>140</v>
      </c>
      <c r="E110" s="70"/>
      <c r="F110" s="235" t="s">
        <v>141</v>
      </c>
      <c r="G110" s="70"/>
      <c r="H110" s="70"/>
      <c r="I110" s="192"/>
      <c r="J110" s="70"/>
      <c r="K110" s="70"/>
      <c r="L110" s="68"/>
      <c r="M110" s="236"/>
      <c r="N110" s="43"/>
      <c r="O110" s="43"/>
      <c r="P110" s="43"/>
      <c r="Q110" s="43"/>
      <c r="R110" s="43"/>
      <c r="S110" s="43"/>
      <c r="T110" s="91"/>
      <c r="AT110" s="20" t="s">
        <v>140</v>
      </c>
      <c r="AU110" s="20" t="s">
        <v>76</v>
      </c>
    </row>
    <row r="111" s="1" customFormat="1" ht="16.5" customHeight="1">
      <c r="B111" s="42"/>
      <c r="C111" s="222" t="s">
        <v>181</v>
      </c>
      <c r="D111" s="222" t="s">
        <v>135</v>
      </c>
      <c r="E111" s="223" t="s">
        <v>276</v>
      </c>
      <c r="F111" s="224" t="s">
        <v>192</v>
      </c>
      <c r="G111" s="225" t="s">
        <v>138</v>
      </c>
      <c r="H111" s="226">
        <v>12</v>
      </c>
      <c r="I111" s="227"/>
      <c r="J111" s="228">
        <f>ROUND(I111*H111,2)</f>
        <v>0</v>
      </c>
      <c r="K111" s="224" t="s">
        <v>21</v>
      </c>
      <c r="L111" s="68"/>
      <c r="M111" s="229" t="s">
        <v>21</v>
      </c>
      <c r="N111" s="230" t="s">
        <v>40</v>
      </c>
      <c r="O111" s="43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AR111" s="20" t="s">
        <v>139</v>
      </c>
      <c r="AT111" s="20" t="s">
        <v>135</v>
      </c>
      <c r="AU111" s="20" t="s">
        <v>76</v>
      </c>
      <c r="AY111" s="20" t="s">
        <v>134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0" t="s">
        <v>76</v>
      </c>
      <c r="BK111" s="233">
        <f>ROUND(I111*H111,2)</f>
        <v>0</v>
      </c>
      <c r="BL111" s="20" t="s">
        <v>139</v>
      </c>
      <c r="BM111" s="20" t="s">
        <v>184</v>
      </c>
    </row>
    <row r="112" s="1" customFormat="1" ht="16.5" customHeight="1">
      <c r="B112" s="42"/>
      <c r="C112" s="222" t="s">
        <v>161</v>
      </c>
      <c r="D112" s="222" t="s">
        <v>135</v>
      </c>
      <c r="E112" s="223" t="s">
        <v>277</v>
      </c>
      <c r="F112" s="224" t="s">
        <v>278</v>
      </c>
      <c r="G112" s="225" t="s">
        <v>138</v>
      </c>
      <c r="H112" s="226">
        <v>2</v>
      </c>
      <c r="I112" s="227"/>
      <c r="J112" s="228">
        <f>ROUND(I112*H112,2)</f>
        <v>0</v>
      </c>
      <c r="K112" s="224" t="s">
        <v>21</v>
      </c>
      <c r="L112" s="68"/>
      <c r="M112" s="229" t="s">
        <v>21</v>
      </c>
      <c r="N112" s="230" t="s">
        <v>40</v>
      </c>
      <c r="O112" s="43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AR112" s="20" t="s">
        <v>139</v>
      </c>
      <c r="AT112" s="20" t="s">
        <v>135</v>
      </c>
      <c r="AU112" s="20" t="s">
        <v>76</v>
      </c>
      <c r="AY112" s="20" t="s">
        <v>134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20" t="s">
        <v>76</v>
      </c>
      <c r="BK112" s="233">
        <f>ROUND(I112*H112,2)</f>
        <v>0</v>
      </c>
      <c r="BL112" s="20" t="s">
        <v>139</v>
      </c>
      <c r="BM112" s="20" t="s">
        <v>187</v>
      </c>
    </row>
    <row r="113" s="1" customFormat="1">
      <c r="B113" s="42"/>
      <c r="C113" s="70"/>
      <c r="D113" s="234" t="s">
        <v>140</v>
      </c>
      <c r="E113" s="70"/>
      <c r="F113" s="235" t="s">
        <v>141</v>
      </c>
      <c r="G113" s="70"/>
      <c r="H113" s="70"/>
      <c r="I113" s="192"/>
      <c r="J113" s="70"/>
      <c r="K113" s="70"/>
      <c r="L113" s="68"/>
      <c r="M113" s="236"/>
      <c r="N113" s="43"/>
      <c r="O113" s="43"/>
      <c r="P113" s="43"/>
      <c r="Q113" s="43"/>
      <c r="R113" s="43"/>
      <c r="S113" s="43"/>
      <c r="T113" s="91"/>
      <c r="AT113" s="20" t="s">
        <v>140</v>
      </c>
      <c r="AU113" s="20" t="s">
        <v>76</v>
      </c>
    </row>
    <row r="114" s="1" customFormat="1" ht="16.5" customHeight="1">
      <c r="B114" s="42"/>
      <c r="C114" s="222" t="s">
        <v>10</v>
      </c>
      <c r="D114" s="222" t="s">
        <v>135</v>
      </c>
      <c r="E114" s="223" t="s">
        <v>279</v>
      </c>
      <c r="F114" s="224" t="s">
        <v>280</v>
      </c>
      <c r="G114" s="225" t="s">
        <v>138</v>
      </c>
      <c r="H114" s="226">
        <v>1</v>
      </c>
      <c r="I114" s="227"/>
      <c r="J114" s="228">
        <f>ROUND(I114*H114,2)</f>
        <v>0</v>
      </c>
      <c r="K114" s="224" t="s">
        <v>21</v>
      </c>
      <c r="L114" s="68"/>
      <c r="M114" s="229" t="s">
        <v>21</v>
      </c>
      <c r="N114" s="230" t="s">
        <v>40</v>
      </c>
      <c r="O114" s="43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AR114" s="20" t="s">
        <v>139</v>
      </c>
      <c r="AT114" s="20" t="s">
        <v>135</v>
      </c>
      <c r="AU114" s="20" t="s">
        <v>76</v>
      </c>
      <c r="AY114" s="20" t="s">
        <v>134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0" t="s">
        <v>76</v>
      </c>
      <c r="BK114" s="233">
        <f>ROUND(I114*H114,2)</f>
        <v>0</v>
      </c>
      <c r="BL114" s="20" t="s">
        <v>139</v>
      </c>
      <c r="BM114" s="20" t="s">
        <v>188</v>
      </c>
    </row>
    <row r="115" s="10" customFormat="1" ht="37.44" customHeight="1">
      <c r="B115" s="208"/>
      <c r="C115" s="209"/>
      <c r="D115" s="210" t="s">
        <v>68</v>
      </c>
      <c r="E115" s="211" t="s">
        <v>165</v>
      </c>
      <c r="F115" s="211" t="s">
        <v>281</v>
      </c>
      <c r="G115" s="209"/>
      <c r="H115" s="209"/>
      <c r="I115" s="212"/>
      <c r="J115" s="213">
        <f>BK115</f>
        <v>0</v>
      </c>
      <c r="K115" s="209"/>
      <c r="L115" s="214"/>
      <c r="M115" s="215"/>
      <c r="N115" s="216"/>
      <c r="O115" s="216"/>
      <c r="P115" s="217">
        <f>SUM(P116:P149)</f>
        <v>0</v>
      </c>
      <c r="Q115" s="216"/>
      <c r="R115" s="217">
        <f>SUM(R116:R149)</f>
        <v>0</v>
      </c>
      <c r="S115" s="216"/>
      <c r="T115" s="218">
        <f>SUM(T116:T149)</f>
        <v>0</v>
      </c>
      <c r="AR115" s="219" t="s">
        <v>76</v>
      </c>
      <c r="AT115" s="220" t="s">
        <v>68</v>
      </c>
      <c r="AU115" s="220" t="s">
        <v>69</v>
      </c>
      <c r="AY115" s="219" t="s">
        <v>134</v>
      </c>
      <c r="BK115" s="221">
        <f>SUM(BK116:BK149)</f>
        <v>0</v>
      </c>
    </row>
    <row r="116" s="1" customFormat="1" ht="16.5" customHeight="1">
      <c r="B116" s="42"/>
      <c r="C116" s="222" t="s">
        <v>164</v>
      </c>
      <c r="D116" s="222" t="s">
        <v>135</v>
      </c>
      <c r="E116" s="223" t="s">
        <v>168</v>
      </c>
      <c r="F116" s="224" t="s">
        <v>282</v>
      </c>
      <c r="G116" s="225" t="s">
        <v>138</v>
      </c>
      <c r="H116" s="226">
        <v>4</v>
      </c>
      <c r="I116" s="227"/>
      <c r="J116" s="228">
        <f>ROUND(I116*H116,2)</f>
        <v>0</v>
      </c>
      <c r="K116" s="224" t="s">
        <v>21</v>
      </c>
      <c r="L116" s="68"/>
      <c r="M116" s="229" t="s">
        <v>21</v>
      </c>
      <c r="N116" s="230" t="s">
        <v>40</v>
      </c>
      <c r="O116" s="43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AR116" s="20" t="s">
        <v>139</v>
      </c>
      <c r="AT116" s="20" t="s">
        <v>135</v>
      </c>
      <c r="AU116" s="20" t="s">
        <v>76</v>
      </c>
      <c r="AY116" s="20" t="s">
        <v>134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20" t="s">
        <v>76</v>
      </c>
      <c r="BK116" s="233">
        <f>ROUND(I116*H116,2)</f>
        <v>0</v>
      </c>
      <c r="BL116" s="20" t="s">
        <v>139</v>
      </c>
      <c r="BM116" s="20" t="s">
        <v>189</v>
      </c>
    </row>
    <row r="117" s="1" customFormat="1">
      <c r="B117" s="42"/>
      <c r="C117" s="70"/>
      <c r="D117" s="234" t="s">
        <v>140</v>
      </c>
      <c r="E117" s="70"/>
      <c r="F117" s="235" t="s">
        <v>141</v>
      </c>
      <c r="G117" s="70"/>
      <c r="H117" s="70"/>
      <c r="I117" s="192"/>
      <c r="J117" s="70"/>
      <c r="K117" s="70"/>
      <c r="L117" s="68"/>
      <c r="M117" s="236"/>
      <c r="N117" s="43"/>
      <c r="O117" s="43"/>
      <c r="P117" s="43"/>
      <c r="Q117" s="43"/>
      <c r="R117" s="43"/>
      <c r="S117" s="43"/>
      <c r="T117" s="91"/>
      <c r="AT117" s="20" t="s">
        <v>140</v>
      </c>
      <c r="AU117" s="20" t="s">
        <v>76</v>
      </c>
    </row>
    <row r="118" s="1" customFormat="1" ht="16.5" customHeight="1">
      <c r="B118" s="42"/>
      <c r="C118" s="222" t="s">
        <v>190</v>
      </c>
      <c r="D118" s="222" t="s">
        <v>135</v>
      </c>
      <c r="E118" s="223" t="s">
        <v>171</v>
      </c>
      <c r="F118" s="224" t="s">
        <v>169</v>
      </c>
      <c r="G118" s="225" t="s">
        <v>138</v>
      </c>
      <c r="H118" s="226">
        <v>2</v>
      </c>
      <c r="I118" s="227"/>
      <c r="J118" s="228">
        <f>ROUND(I118*H118,2)</f>
        <v>0</v>
      </c>
      <c r="K118" s="224" t="s">
        <v>21</v>
      </c>
      <c r="L118" s="68"/>
      <c r="M118" s="229" t="s">
        <v>21</v>
      </c>
      <c r="N118" s="230" t="s">
        <v>40</v>
      </c>
      <c r="O118" s="43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AR118" s="20" t="s">
        <v>139</v>
      </c>
      <c r="AT118" s="20" t="s">
        <v>135</v>
      </c>
      <c r="AU118" s="20" t="s">
        <v>76</v>
      </c>
      <c r="AY118" s="20" t="s">
        <v>134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0" t="s">
        <v>76</v>
      </c>
      <c r="BK118" s="233">
        <f>ROUND(I118*H118,2)</f>
        <v>0</v>
      </c>
      <c r="BL118" s="20" t="s">
        <v>139</v>
      </c>
      <c r="BM118" s="20" t="s">
        <v>193</v>
      </c>
    </row>
    <row r="119" s="1" customFormat="1">
      <c r="B119" s="42"/>
      <c r="C119" s="70"/>
      <c r="D119" s="234" t="s">
        <v>140</v>
      </c>
      <c r="E119" s="70"/>
      <c r="F119" s="235" t="s">
        <v>141</v>
      </c>
      <c r="G119" s="70"/>
      <c r="H119" s="70"/>
      <c r="I119" s="192"/>
      <c r="J119" s="70"/>
      <c r="K119" s="70"/>
      <c r="L119" s="68"/>
      <c r="M119" s="236"/>
      <c r="N119" s="43"/>
      <c r="O119" s="43"/>
      <c r="P119" s="43"/>
      <c r="Q119" s="43"/>
      <c r="R119" s="43"/>
      <c r="S119" s="43"/>
      <c r="T119" s="91"/>
      <c r="AT119" s="20" t="s">
        <v>140</v>
      </c>
      <c r="AU119" s="20" t="s">
        <v>76</v>
      </c>
    </row>
    <row r="120" s="1" customFormat="1" ht="16.5" customHeight="1">
      <c r="B120" s="42"/>
      <c r="C120" s="222" t="s">
        <v>170</v>
      </c>
      <c r="D120" s="222" t="s">
        <v>135</v>
      </c>
      <c r="E120" s="223" t="s">
        <v>168</v>
      </c>
      <c r="F120" s="224" t="s">
        <v>282</v>
      </c>
      <c r="G120" s="225" t="s">
        <v>138</v>
      </c>
      <c r="H120" s="226">
        <v>2</v>
      </c>
      <c r="I120" s="227"/>
      <c r="J120" s="228">
        <f>ROUND(I120*H120,2)</f>
        <v>0</v>
      </c>
      <c r="K120" s="224" t="s">
        <v>21</v>
      </c>
      <c r="L120" s="68"/>
      <c r="M120" s="229" t="s">
        <v>21</v>
      </c>
      <c r="N120" s="230" t="s">
        <v>40</v>
      </c>
      <c r="O120" s="43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AR120" s="20" t="s">
        <v>139</v>
      </c>
      <c r="AT120" s="20" t="s">
        <v>135</v>
      </c>
      <c r="AU120" s="20" t="s">
        <v>76</v>
      </c>
      <c r="AY120" s="20" t="s">
        <v>134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20" t="s">
        <v>76</v>
      </c>
      <c r="BK120" s="233">
        <f>ROUND(I120*H120,2)</f>
        <v>0</v>
      </c>
      <c r="BL120" s="20" t="s">
        <v>139</v>
      </c>
      <c r="BM120" s="20" t="s">
        <v>196</v>
      </c>
    </row>
    <row r="121" s="1" customFormat="1">
      <c r="B121" s="42"/>
      <c r="C121" s="70"/>
      <c r="D121" s="234" t="s">
        <v>140</v>
      </c>
      <c r="E121" s="70"/>
      <c r="F121" s="235" t="s">
        <v>141</v>
      </c>
      <c r="G121" s="70"/>
      <c r="H121" s="70"/>
      <c r="I121" s="192"/>
      <c r="J121" s="70"/>
      <c r="K121" s="70"/>
      <c r="L121" s="68"/>
      <c r="M121" s="236"/>
      <c r="N121" s="43"/>
      <c r="O121" s="43"/>
      <c r="P121" s="43"/>
      <c r="Q121" s="43"/>
      <c r="R121" s="43"/>
      <c r="S121" s="43"/>
      <c r="T121" s="91"/>
      <c r="AT121" s="20" t="s">
        <v>140</v>
      </c>
      <c r="AU121" s="20" t="s">
        <v>76</v>
      </c>
    </row>
    <row r="122" s="1" customFormat="1" ht="16.5" customHeight="1">
      <c r="B122" s="42"/>
      <c r="C122" s="222" t="s">
        <v>197</v>
      </c>
      <c r="D122" s="222" t="s">
        <v>135</v>
      </c>
      <c r="E122" s="223" t="s">
        <v>175</v>
      </c>
      <c r="F122" s="224" t="s">
        <v>283</v>
      </c>
      <c r="G122" s="225" t="s">
        <v>138</v>
      </c>
      <c r="H122" s="226">
        <v>1</v>
      </c>
      <c r="I122" s="227"/>
      <c r="J122" s="228">
        <f>ROUND(I122*H122,2)</f>
        <v>0</v>
      </c>
      <c r="K122" s="224" t="s">
        <v>21</v>
      </c>
      <c r="L122" s="68"/>
      <c r="M122" s="229" t="s">
        <v>21</v>
      </c>
      <c r="N122" s="230" t="s">
        <v>40</v>
      </c>
      <c r="O122" s="43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AR122" s="20" t="s">
        <v>139</v>
      </c>
      <c r="AT122" s="20" t="s">
        <v>135</v>
      </c>
      <c r="AU122" s="20" t="s">
        <v>76</v>
      </c>
      <c r="AY122" s="20" t="s">
        <v>134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20" t="s">
        <v>76</v>
      </c>
      <c r="BK122" s="233">
        <f>ROUND(I122*H122,2)</f>
        <v>0</v>
      </c>
      <c r="BL122" s="20" t="s">
        <v>139</v>
      </c>
      <c r="BM122" s="20" t="s">
        <v>200</v>
      </c>
    </row>
    <row r="123" s="1" customFormat="1">
      <c r="B123" s="42"/>
      <c r="C123" s="70"/>
      <c r="D123" s="234" t="s">
        <v>140</v>
      </c>
      <c r="E123" s="70"/>
      <c r="F123" s="235" t="s">
        <v>141</v>
      </c>
      <c r="G123" s="70"/>
      <c r="H123" s="70"/>
      <c r="I123" s="192"/>
      <c r="J123" s="70"/>
      <c r="K123" s="70"/>
      <c r="L123" s="68"/>
      <c r="M123" s="236"/>
      <c r="N123" s="43"/>
      <c r="O123" s="43"/>
      <c r="P123" s="43"/>
      <c r="Q123" s="43"/>
      <c r="R123" s="43"/>
      <c r="S123" s="43"/>
      <c r="T123" s="91"/>
      <c r="AT123" s="20" t="s">
        <v>140</v>
      </c>
      <c r="AU123" s="20" t="s">
        <v>76</v>
      </c>
    </row>
    <row r="124" s="1" customFormat="1" ht="16.5" customHeight="1">
      <c r="B124" s="42"/>
      <c r="C124" s="222" t="s">
        <v>173</v>
      </c>
      <c r="D124" s="222" t="s">
        <v>135</v>
      </c>
      <c r="E124" s="223" t="s">
        <v>178</v>
      </c>
      <c r="F124" s="224" t="s">
        <v>284</v>
      </c>
      <c r="G124" s="225" t="s">
        <v>138</v>
      </c>
      <c r="H124" s="226">
        <v>1</v>
      </c>
      <c r="I124" s="227"/>
      <c r="J124" s="228">
        <f>ROUND(I124*H124,2)</f>
        <v>0</v>
      </c>
      <c r="K124" s="224" t="s">
        <v>21</v>
      </c>
      <c r="L124" s="68"/>
      <c r="M124" s="229" t="s">
        <v>21</v>
      </c>
      <c r="N124" s="230" t="s">
        <v>40</v>
      </c>
      <c r="O124" s="43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AR124" s="20" t="s">
        <v>139</v>
      </c>
      <c r="AT124" s="20" t="s">
        <v>135</v>
      </c>
      <c r="AU124" s="20" t="s">
        <v>76</v>
      </c>
      <c r="AY124" s="20" t="s">
        <v>134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20" t="s">
        <v>76</v>
      </c>
      <c r="BK124" s="233">
        <f>ROUND(I124*H124,2)</f>
        <v>0</v>
      </c>
      <c r="BL124" s="20" t="s">
        <v>139</v>
      </c>
      <c r="BM124" s="20" t="s">
        <v>203</v>
      </c>
    </row>
    <row r="125" s="1" customFormat="1">
      <c r="B125" s="42"/>
      <c r="C125" s="70"/>
      <c r="D125" s="234" t="s">
        <v>140</v>
      </c>
      <c r="E125" s="70"/>
      <c r="F125" s="235" t="s">
        <v>141</v>
      </c>
      <c r="G125" s="70"/>
      <c r="H125" s="70"/>
      <c r="I125" s="192"/>
      <c r="J125" s="70"/>
      <c r="K125" s="70"/>
      <c r="L125" s="68"/>
      <c r="M125" s="236"/>
      <c r="N125" s="43"/>
      <c r="O125" s="43"/>
      <c r="P125" s="43"/>
      <c r="Q125" s="43"/>
      <c r="R125" s="43"/>
      <c r="S125" s="43"/>
      <c r="T125" s="91"/>
      <c r="AT125" s="20" t="s">
        <v>140</v>
      </c>
      <c r="AU125" s="20" t="s">
        <v>76</v>
      </c>
    </row>
    <row r="126" s="1" customFormat="1" ht="16.5" customHeight="1">
      <c r="B126" s="42"/>
      <c r="C126" s="222" t="s">
        <v>9</v>
      </c>
      <c r="D126" s="222" t="s">
        <v>135</v>
      </c>
      <c r="E126" s="223" t="s">
        <v>182</v>
      </c>
      <c r="F126" s="224" t="s">
        <v>265</v>
      </c>
      <c r="G126" s="225" t="s">
        <v>138</v>
      </c>
      <c r="H126" s="226">
        <v>1</v>
      </c>
      <c r="I126" s="227"/>
      <c r="J126" s="228">
        <f>ROUND(I126*H126,2)</f>
        <v>0</v>
      </c>
      <c r="K126" s="224" t="s">
        <v>21</v>
      </c>
      <c r="L126" s="68"/>
      <c r="M126" s="229" t="s">
        <v>21</v>
      </c>
      <c r="N126" s="230" t="s">
        <v>40</v>
      </c>
      <c r="O126" s="43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AR126" s="20" t="s">
        <v>139</v>
      </c>
      <c r="AT126" s="20" t="s">
        <v>135</v>
      </c>
      <c r="AU126" s="20" t="s">
        <v>76</v>
      </c>
      <c r="AY126" s="20" t="s">
        <v>134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20" t="s">
        <v>76</v>
      </c>
      <c r="BK126" s="233">
        <f>ROUND(I126*H126,2)</f>
        <v>0</v>
      </c>
      <c r="BL126" s="20" t="s">
        <v>139</v>
      </c>
      <c r="BM126" s="20" t="s">
        <v>206</v>
      </c>
    </row>
    <row r="127" s="1" customFormat="1">
      <c r="B127" s="42"/>
      <c r="C127" s="70"/>
      <c r="D127" s="234" t="s">
        <v>140</v>
      </c>
      <c r="E127" s="70"/>
      <c r="F127" s="235" t="s">
        <v>141</v>
      </c>
      <c r="G127" s="70"/>
      <c r="H127" s="70"/>
      <c r="I127" s="192"/>
      <c r="J127" s="70"/>
      <c r="K127" s="70"/>
      <c r="L127" s="68"/>
      <c r="M127" s="236"/>
      <c r="N127" s="43"/>
      <c r="O127" s="43"/>
      <c r="P127" s="43"/>
      <c r="Q127" s="43"/>
      <c r="R127" s="43"/>
      <c r="S127" s="43"/>
      <c r="T127" s="91"/>
      <c r="AT127" s="20" t="s">
        <v>140</v>
      </c>
      <c r="AU127" s="20" t="s">
        <v>76</v>
      </c>
    </row>
    <row r="128" s="1" customFormat="1" ht="16.5" customHeight="1">
      <c r="B128" s="42"/>
      <c r="C128" s="222" t="s">
        <v>177</v>
      </c>
      <c r="D128" s="222" t="s">
        <v>135</v>
      </c>
      <c r="E128" s="223" t="s">
        <v>185</v>
      </c>
      <c r="F128" s="224" t="s">
        <v>285</v>
      </c>
      <c r="G128" s="225" t="s">
        <v>138</v>
      </c>
      <c r="H128" s="226">
        <v>3</v>
      </c>
      <c r="I128" s="227"/>
      <c r="J128" s="228">
        <f>ROUND(I128*H128,2)</f>
        <v>0</v>
      </c>
      <c r="K128" s="224" t="s">
        <v>21</v>
      </c>
      <c r="L128" s="68"/>
      <c r="M128" s="229" t="s">
        <v>21</v>
      </c>
      <c r="N128" s="230" t="s">
        <v>40</v>
      </c>
      <c r="O128" s="43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AR128" s="20" t="s">
        <v>139</v>
      </c>
      <c r="AT128" s="20" t="s">
        <v>135</v>
      </c>
      <c r="AU128" s="20" t="s">
        <v>76</v>
      </c>
      <c r="AY128" s="20" t="s">
        <v>134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20" t="s">
        <v>76</v>
      </c>
      <c r="BK128" s="233">
        <f>ROUND(I128*H128,2)</f>
        <v>0</v>
      </c>
      <c r="BL128" s="20" t="s">
        <v>139</v>
      </c>
      <c r="BM128" s="20" t="s">
        <v>209</v>
      </c>
    </row>
    <row r="129" s="1" customFormat="1">
      <c r="B129" s="42"/>
      <c r="C129" s="70"/>
      <c r="D129" s="234" t="s">
        <v>140</v>
      </c>
      <c r="E129" s="70"/>
      <c r="F129" s="235" t="s">
        <v>141</v>
      </c>
      <c r="G129" s="70"/>
      <c r="H129" s="70"/>
      <c r="I129" s="192"/>
      <c r="J129" s="70"/>
      <c r="K129" s="70"/>
      <c r="L129" s="68"/>
      <c r="M129" s="236"/>
      <c r="N129" s="43"/>
      <c r="O129" s="43"/>
      <c r="P129" s="43"/>
      <c r="Q129" s="43"/>
      <c r="R129" s="43"/>
      <c r="S129" s="43"/>
      <c r="T129" s="91"/>
      <c r="AT129" s="20" t="s">
        <v>140</v>
      </c>
      <c r="AU129" s="20" t="s">
        <v>76</v>
      </c>
    </row>
    <row r="130" s="1" customFormat="1" ht="16.5" customHeight="1">
      <c r="B130" s="42"/>
      <c r="C130" s="222" t="s">
        <v>210</v>
      </c>
      <c r="D130" s="222" t="s">
        <v>135</v>
      </c>
      <c r="E130" s="223" t="s">
        <v>191</v>
      </c>
      <c r="F130" s="224" t="s">
        <v>286</v>
      </c>
      <c r="G130" s="225" t="s">
        <v>138</v>
      </c>
      <c r="H130" s="226">
        <v>2</v>
      </c>
      <c r="I130" s="227"/>
      <c r="J130" s="228">
        <f>ROUND(I130*H130,2)</f>
        <v>0</v>
      </c>
      <c r="K130" s="224" t="s">
        <v>21</v>
      </c>
      <c r="L130" s="68"/>
      <c r="M130" s="229" t="s">
        <v>21</v>
      </c>
      <c r="N130" s="230" t="s">
        <v>40</v>
      </c>
      <c r="O130" s="43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AR130" s="20" t="s">
        <v>139</v>
      </c>
      <c r="AT130" s="20" t="s">
        <v>135</v>
      </c>
      <c r="AU130" s="20" t="s">
        <v>76</v>
      </c>
      <c r="AY130" s="20" t="s">
        <v>134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20" t="s">
        <v>76</v>
      </c>
      <c r="BK130" s="233">
        <f>ROUND(I130*H130,2)</f>
        <v>0</v>
      </c>
      <c r="BL130" s="20" t="s">
        <v>139</v>
      </c>
      <c r="BM130" s="20" t="s">
        <v>213</v>
      </c>
    </row>
    <row r="131" s="1" customFormat="1">
      <c r="B131" s="42"/>
      <c r="C131" s="70"/>
      <c r="D131" s="234" t="s">
        <v>140</v>
      </c>
      <c r="E131" s="70"/>
      <c r="F131" s="235" t="s">
        <v>141</v>
      </c>
      <c r="G131" s="70"/>
      <c r="H131" s="70"/>
      <c r="I131" s="192"/>
      <c r="J131" s="70"/>
      <c r="K131" s="70"/>
      <c r="L131" s="68"/>
      <c r="M131" s="236"/>
      <c r="N131" s="43"/>
      <c r="O131" s="43"/>
      <c r="P131" s="43"/>
      <c r="Q131" s="43"/>
      <c r="R131" s="43"/>
      <c r="S131" s="43"/>
      <c r="T131" s="91"/>
      <c r="AT131" s="20" t="s">
        <v>140</v>
      </c>
      <c r="AU131" s="20" t="s">
        <v>76</v>
      </c>
    </row>
    <row r="132" s="1" customFormat="1" ht="16.5" customHeight="1">
      <c r="B132" s="42"/>
      <c r="C132" s="222" t="s">
        <v>180</v>
      </c>
      <c r="D132" s="222" t="s">
        <v>135</v>
      </c>
      <c r="E132" s="223" t="s">
        <v>194</v>
      </c>
      <c r="F132" s="224" t="s">
        <v>224</v>
      </c>
      <c r="G132" s="225" t="s">
        <v>138</v>
      </c>
      <c r="H132" s="226">
        <v>4</v>
      </c>
      <c r="I132" s="227"/>
      <c r="J132" s="228">
        <f>ROUND(I132*H132,2)</f>
        <v>0</v>
      </c>
      <c r="K132" s="224" t="s">
        <v>21</v>
      </c>
      <c r="L132" s="68"/>
      <c r="M132" s="229" t="s">
        <v>21</v>
      </c>
      <c r="N132" s="230" t="s">
        <v>40</v>
      </c>
      <c r="O132" s="43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0" t="s">
        <v>139</v>
      </c>
      <c r="AT132" s="20" t="s">
        <v>135</v>
      </c>
      <c r="AU132" s="20" t="s">
        <v>76</v>
      </c>
      <c r="AY132" s="20" t="s">
        <v>134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20" t="s">
        <v>76</v>
      </c>
      <c r="BK132" s="233">
        <f>ROUND(I132*H132,2)</f>
        <v>0</v>
      </c>
      <c r="BL132" s="20" t="s">
        <v>139</v>
      </c>
      <c r="BM132" s="20" t="s">
        <v>216</v>
      </c>
    </row>
    <row r="133" s="1" customFormat="1">
      <c r="B133" s="42"/>
      <c r="C133" s="70"/>
      <c r="D133" s="234" t="s">
        <v>140</v>
      </c>
      <c r="E133" s="70"/>
      <c r="F133" s="235" t="s">
        <v>141</v>
      </c>
      <c r="G133" s="70"/>
      <c r="H133" s="70"/>
      <c r="I133" s="192"/>
      <c r="J133" s="70"/>
      <c r="K133" s="70"/>
      <c r="L133" s="68"/>
      <c r="M133" s="236"/>
      <c r="N133" s="43"/>
      <c r="O133" s="43"/>
      <c r="P133" s="43"/>
      <c r="Q133" s="43"/>
      <c r="R133" s="43"/>
      <c r="S133" s="43"/>
      <c r="T133" s="91"/>
      <c r="AT133" s="20" t="s">
        <v>140</v>
      </c>
      <c r="AU133" s="20" t="s">
        <v>76</v>
      </c>
    </row>
    <row r="134" s="1" customFormat="1" ht="16.5" customHeight="1">
      <c r="B134" s="42"/>
      <c r="C134" s="222" t="s">
        <v>219</v>
      </c>
      <c r="D134" s="222" t="s">
        <v>135</v>
      </c>
      <c r="E134" s="223" t="s">
        <v>198</v>
      </c>
      <c r="F134" s="224" t="s">
        <v>221</v>
      </c>
      <c r="G134" s="225" t="s">
        <v>138</v>
      </c>
      <c r="H134" s="226">
        <v>3</v>
      </c>
      <c r="I134" s="227"/>
      <c r="J134" s="228">
        <f>ROUND(I134*H134,2)</f>
        <v>0</v>
      </c>
      <c r="K134" s="224" t="s">
        <v>21</v>
      </c>
      <c r="L134" s="68"/>
      <c r="M134" s="229" t="s">
        <v>21</v>
      </c>
      <c r="N134" s="230" t="s">
        <v>40</v>
      </c>
      <c r="O134" s="43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0" t="s">
        <v>139</v>
      </c>
      <c r="AT134" s="20" t="s">
        <v>135</v>
      </c>
      <c r="AU134" s="20" t="s">
        <v>76</v>
      </c>
      <c r="AY134" s="20" t="s">
        <v>134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0" t="s">
        <v>76</v>
      </c>
      <c r="BK134" s="233">
        <f>ROUND(I134*H134,2)</f>
        <v>0</v>
      </c>
      <c r="BL134" s="20" t="s">
        <v>139</v>
      </c>
      <c r="BM134" s="20" t="s">
        <v>222</v>
      </c>
    </row>
    <row r="135" s="1" customFormat="1">
      <c r="B135" s="42"/>
      <c r="C135" s="70"/>
      <c r="D135" s="234" t="s">
        <v>140</v>
      </c>
      <c r="E135" s="70"/>
      <c r="F135" s="235" t="s">
        <v>141</v>
      </c>
      <c r="G135" s="70"/>
      <c r="H135" s="70"/>
      <c r="I135" s="192"/>
      <c r="J135" s="70"/>
      <c r="K135" s="70"/>
      <c r="L135" s="68"/>
      <c r="M135" s="236"/>
      <c r="N135" s="43"/>
      <c r="O135" s="43"/>
      <c r="P135" s="43"/>
      <c r="Q135" s="43"/>
      <c r="R135" s="43"/>
      <c r="S135" s="43"/>
      <c r="T135" s="91"/>
      <c r="AT135" s="20" t="s">
        <v>140</v>
      </c>
      <c r="AU135" s="20" t="s">
        <v>76</v>
      </c>
    </row>
    <row r="136" s="1" customFormat="1" ht="16.5" customHeight="1">
      <c r="B136" s="42"/>
      <c r="C136" s="222" t="s">
        <v>184</v>
      </c>
      <c r="D136" s="222" t="s">
        <v>135</v>
      </c>
      <c r="E136" s="223" t="s">
        <v>201</v>
      </c>
      <c r="F136" s="224" t="s">
        <v>229</v>
      </c>
      <c r="G136" s="225" t="s">
        <v>138</v>
      </c>
      <c r="H136" s="226">
        <v>1</v>
      </c>
      <c r="I136" s="227"/>
      <c r="J136" s="228">
        <f>ROUND(I136*H136,2)</f>
        <v>0</v>
      </c>
      <c r="K136" s="224" t="s">
        <v>21</v>
      </c>
      <c r="L136" s="68"/>
      <c r="M136" s="229" t="s">
        <v>21</v>
      </c>
      <c r="N136" s="230" t="s">
        <v>40</v>
      </c>
      <c r="O136" s="43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AR136" s="20" t="s">
        <v>139</v>
      </c>
      <c r="AT136" s="20" t="s">
        <v>135</v>
      </c>
      <c r="AU136" s="20" t="s">
        <v>76</v>
      </c>
      <c r="AY136" s="20" t="s">
        <v>134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20" t="s">
        <v>76</v>
      </c>
      <c r="BK136" s="233">
        <f>ROUND(I136*H136,2)</f>
        <v>0</v>
      </c>
      <c r="BL136" s="20" t="s">
        <v>139</v>
      </c>
      <c r="BM136" s="20" t="s">
        <v>225</v>
      </c>
    </row>
    <row r="137" s="1" customFormat="1">
      <c r="B137" s="42"/>
      <c r="C137" s="70"/>
      <c r="D137" s="234" t="s">
        <v>140</v>
      </c>
      <c r="E137" s="70"/>
      <c r="F137" s="235" t="s">
        <v>141</v>
      </c>
      <c r="G137" s="70"/>
      <c r="H137" s="70"/>
      <c r="I137" s="192"/>
      <c r="J137" s="70"/>
      <c r="K137" s="70"/>
      <c r="L137" s="68"/>
      <c r="M137" s="236"/>
      <c r="N137" s="43"/>
      <c r="O137" s="43"/>
      <c r="P137" s="43"/>
      <c r="Q137" s="43"/>
      <c r="R137" s="43"/>
      <c r="S137" s="43"/>
      <c r="T137" s="91"/>
      <c r="AT137" s="20" t="s">
        <v>140</v>
      </c>
      <c r="AU137" s="20" t="s">
        <v>76</v>
      </c>
    </row>
    <row r="138" s="1" customFormat="1" ht="16.5" customHeight="1">
      <c r="B138" s="42"/>
      <c r="C138" s="222" t="s">
        <v>226</v>
      </c>
      <c r="D138" s="222" t="s">
        <v>135</v>
      </c>
      <c r="E138" s="223" t="s">
        <v>204</v>
      </c>
      <c r="F138" s="224" t="s">
        <v>287</v>
      </c>
      <c r="G138" s="225" t="s">
        <v>138</v>
      </c>
      <c r="H138" s="226">
        <v>1</v>
      </c>
      <c r="I138" s="227"/>
      <c r="J138" s="228">
        <f>ROUND(I138*H138,2)</f>
        <v>0</v>
      </c>
      <c r="K138" s="224" t="s">
        <v>21</v>
      </c>
      <c r="L138" s="68"/>
      <c r="M138" s="229" t="s">
        <v>21</v>
      </c>
      <c r="N138" s="230" t="s">
        <v>40</v>
      </c>
      <c r="O138" s="43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0" t="s">
        <v>139</v>
      </c>
      <c r="AT138" s="20" t="s">
        <v>135</v>
      </c>
      <c r="AU138" s="20" t="s">
        <v>76</v>
      </c>
      <c r="AY138" s="20" t="s">
        <v>134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0" t="s">
        <v>76</v>
      </c>
      <c r="BK138" s="233">
        <f>ROUND(I138*H138,2)</f>
        <v>0</v>
      </c>
      <c r="BL138" s="20" t="s">
        <v>139</v>
      </c>
      <c r="BM138" s="20" t="s">
        <v>227</v>
      </c>
    </row>
    <row r="139" s="1" customFormat="1">
      <c r="B139" s="42"/>
      <c r="C139" s="70"/>
      <c r="D139" s="234" t="s">
        <v>140</v>
      </c>
      <c r="E139" s="70"/>
      <c r="F139" s="235" t="s">
        <v>141</v>
      </c>
      <c r="G139" s="70"/>
      <c r="H139" s="70"/>
      <c r="I139" s="192"/>
      <c r="J139" s="70"/>
      <c r="K139" s="70"/>
      <c r="L139" s="68"/>
      <c r="M139" s="236"/>
      <c r="N139" s="43"/>
      <c r="O139" s="43"/>
      <c r="P139" s="43"/>
      <c r="Q139" s="43"/>
      <c r="R139" s="43"/>
      <c r="S139" s="43"/>
      <c r="T139" s="91"/>
      <c r="AT139" s="20" t="s">
        <v>140</v>
      </c>
      <c r="AU139" s="20" t="s">
        <v>76</v>
      </c>
    </row>
    <row r="140" s="1" customFormat="1" ht="16.5" customHeight="1">
      <c r="B140" s="42"/>
      <c r="C140" s="222" t="s">
        <v>187</v>
      </c>
      <c r="D140" s="222" t="s">
        <v>135</v>
      </c>
      <c r="E140" s="223" t="s">
        <v>207</v>
      </c>
      <c r="F140" s="224" t="s">
        <v>280</v>
      </c>
      <c r="G140" s="225" t="s">
        <v>138</v>
      </c>
      <c r="H140" s="226">
        <v>1</v>
      </c>
      <c r="I140" s="227"/>
      <c r="J140" s="228">
        <f>ROUND(I140*H140,2)</f>
        <v>0</v>
      </c>
      <c r="K140" s="224" t="s">
        <v>21</v>
      </c>
      <c r="L140" s="68"/>
      <c r="M140" s="229" t="s">
        <v>21</v>
      </c>
      <c r="N140" s="230" t="s">
        <v>40</v>
      </c>
      <c r="O140" s="43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0" t="s">
        <v>139</v>
      </c>
      <c r="AT140" s="20" t="s">
        <v>135</v>
      </c>
      <c r="AU140" s="20" t="s">
        <v>76</v>
      </c>
      <c r="AY140" s="20" t="s">
        <v>134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20" t="s">
        <v>76</v>
      </c>
      <c r="BK140" s="233">
        <f>ROUND(I140*H140,2)</f>
        <v>0</v>
      </c>
      <c r="BL140" s="20" t="s">
        <v>139</v>
      </c>
      <c r="BM140" s="20" t="s">
        <v>230</v>
      </c>
    </row>
    <row r="141" s="1" customFormat="1">
      <c r="B141" s="42"/>
      <c r="C141" s="70"/>
      <c r="D141" s="234" t="s">
        <v>140</v>
      </c>
      <c r="E141" s="70"/>
      <c r="F141" s="235" t="s">
        <v>141</v>
      </c>
      <c r="G141" s="70"/>
      <c r="H141" s="70"/>
      <c r="I141" s="192"/>
      <c r="J141" s="70"/>
      <c r="K141" s="70"/>
      <c r="L141" s="68"/>
      <c r="M141" s="236"/>
      <c r="N141" s="43"/>
      <c r="O141" s="43"/>
      <c r="P141" s="43"/>
      <c r="Q141" s="43"/>
      <c r="R141" s="43"/>
      <c r="S141" s="43"/>
      <c r="T141" s="91"/>
      <c r="AT141" s="20" t="s">
        <v>140</v>
      </c>
      <c r="AU141" s="20" t="s">
        <v>76</v>
      </c>
    </row>
    <row r="142" s="1" customFormat="1" ht="16.5" customHeight="1">
      <c r="B142" s="42"/>
      <c r="C142" s="222" t="s">
        <v>231</v>
      </c>
      <c r="D142" s="222" t="s">
        <v>135</v>
      </c>
      <c r="E142" s="223" t="s">
        <v>211</v>
      </c>
      <c r="F142" s="224" t="s">
        <v>273</v>
      </c>
      <c r="G142" s="225" t="s">
        <v>138</v>
      </c>
      <c r="H142" s="226">
        <v>1</v>
      </c>
      <c r="I142" s="227"/>
      <c r="J142" s="228">
        <f>ROUND(I142*H142,2)</f>
        <v>0</v>
      </c>
      <c r="K142" s="224" t="s">
        <v>21</v>
      </c>
      <c r="L142" s="68"/>
      <c r="M142" s="229" t="s">
        <v>21</v>
      </c>
      <c r="N142" s="230" t="s">
        <v>40</v>
      </c>
      <c r="O142" s="43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0" t="s">
        <v>139</v>
      </c>
      <c r="AT142" s="20" t="s">
        <v>135</v>
      </c>
      <c r="AU142" s="20" t="s">
        <v>76</v>
      </c>
      <c r="AY142" s="20" t="s">
        <v>134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20" t="s">
        <v>76</v>
      </c>
      <c r="BK142" s="233">
        <f>ROUND(I142*H142,2)</f>
        <v>0</v>
      </c>
      <c r="BL142" s="20" t="s">
        <v>139</v>
      </c>
      <c r="BM142" s="20" t="s">
        <v>234</v>
      </c>
    </row>
    <row r="143" s="1" customFormat="1">
      <c r="B143" s="42"/>
      <c r="C143" s="70"/>
      <c r="D143" s="234" t="s">
        <v>140</v>
      </c>
      <c r="E143" s="70"/>
      <c r="F143" s="235" t="s">
        <v>141</v>
      </c>
      <c r="G143" s="70"/>
      <c r="H143" s="70"/>
      <c r="I143" s="192"/>
      <c r="J143" s="70"/>
      <c r="K143" s="70"/>
      <c r="L143" s="68"/>
      <c r="M143" s="236"/>
      <c r="N143" s="43"/>
      <c r="O143" s="43"/>
      <c r="P143" s="43"/>
      <c r="Q143" s="43"/>
      <c r="R143" s="43"/>
      <c r="S143" s="43"/>
      <c r="T143" s="91"/>
      <c r="AT143" s="20" t="s">
        <v>140</v>
      </c>
      <c r="AU143" s="20" t="s">
        <v>76</v>
      </c>
    </row>
    <row r="144" s="1" customFormat="1" ht="16.5" customHeight="1">
      <c r="B144" s="42"/>
      <c r="C144" s="222" t="s">
        <v>188</v>
      </c>
      <c r="D144" s="222" t="s">
        <v>135</v>
      </c>
      <c r="E144" s="223" t="s">
        <v>214</v>
      </c>
      <c r="F144" s="224" t="s">
        <v>244</v>
      </c>
      <c r="G144" s="225" t="s">
        <v>138</v>
      </c>
      <c r="H144" s="226">
        <v>3</v>
      </c>
      <c r="I144" s="227"/>
      <c r="J144" s="228">
        <f>ROUND(I144*H144,2)</f>
        <v>0</v>
      </c>
      <c r="K144" s="224" t="s">
        <v>21</v>
      </c>
      <c r="L144" s="68"/>
      <c r="M144" s="229" t="s">
        <v>21</v>
      </c>
      <c r="N144" s="230" t="s">
        <v>40</v>
      </c>
      <c r="O144" s="43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0" t="s">
        <v>139</v>
      </c>
      <c r="AT144" s="20" t="s">
        <v>135</v>
      </c>
      <c r="AU144" s="20" t="s">
        <v>76</v>
      </c>
      <c r="AY144" s="20" t="s">
        <v>134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20" t="s">
        <v>76</v>
      </c>
      <c r="BK144" s="233">
        <f>ROUND(I144*H144,2)</f>
        <v>0</v>
      </c>
      <c r="BL144" s="20" t="s">
        <v>139</v>
      </c>
      <c r="BM144" s="20" t="s">
        <v>237</v>
      </c>
    </row>
    <row r="145" s="1" customFormat="1">
      <c r="B145" s="42"/>
      <c r="C145" s="70"/>
      <c r="D145" s="234" t="s">
        <v>140</v>
      </c>
      <c r="E145" s="70"/>
      <c r="F145" s="235" t="s">
        <v>141</v>
      </c>
      <c r="G145" s="70"/>
      <c r="H145" s="70"/>
      <c r="I145" s="192"/>
      <c r="J145" s="70"/>
      <c r="K145" s="70"/>
      <c r="L145" s="68"/>
      <c r="M145" s="236"/>
      <c r="N145" s="43"/>
      <c r="O145" s="43"/>
      <c r="P145" s="43"/>
      <c r="Q145" s="43"/>
      <c r="R145" s="43"/>
      <c r="S145" s="43"/>
      <c r="T145" s="91"/>
      <c r="AT145" s="20" t="s">
        <v>140</v>
      </c>
      <c r="AU145" s="20" t="s">
        <v>76</v>
      </c>
    </row>
    <row r="146" s="1" customFormat="1" ht="16.5" customHeight="1">
      <c r="B146" s="42"/>
      <c r="C146" s="222" t="s">
        <v>240</v>
      </c>
      <c r="D146" s="222" t="s">
        <v>135</v>
      </c>
      <c r="E146" s="223" t="s">
        <v>214</v>
      </c>
      <c r="F146" s="224" t="s">
        <v>244</v>
      </c>
      <c r="G146" s="225" t="s">
        <v>138</v>
      </c>
      <c r="H146" s="226">
        <v>2</v>
      </c>
      <c r="I146" s="227"/>
      <c r="J146" s="228">
        <f>ROUND(I146*H146,2)</f>
        <v>0</v>
      </c>
      <c r="K146" s="224" t="s">
        <v>21</v>
      </c>
      <c r="L146" s="68"/>
      <c r="M146" s="229" t="s">
        <v>21</v>
      </c>
      <c r="N146" s="230" t="s">
        <v>40</v>
      </c>
      <c r="O146" s="43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0" t="s">
        <v>139</v>
      </c>
      <c r="AT146" s="20" t="s">
        <v>135</v>
      </c>
      <c r="AU146" s="20" t="s">
        <v>76</v>
      </c>
      <c r="AY146" s="20" t="s">
        <v>134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20" t="s">
        <v>76</v>
      </c>
      <c r="BK146" s="233">
        <f>ROUND(I146*H146,2)</f>
        <v>0</v>
      </c>
      <c r="BL146" s="20" t="s">
        <v>139</v>
      </c>
      <c r="BM146" s="20" t="s">
        <v>242</v>
      </c>
    </row>
    <row r="147" s="1" customFormat="1">
      <c r="B147" s="42"/>
      <c r="C147" s="70"/>
      <c r="D147" s="234" t="s">
        <v>140</v>
      </c>
      <c r="E147" s="70"/>
      <c r="F147" s="235" t="s">
        <v>141</v>
      </c>
      <c r="G147" s="70"/>
      <c r="H147" s="70"/>
      <c r="I147" s="192"/>
      <c r="J147" s="70"/>
      <c r="K147" s="70"/>
      <c r="L147" s="68"/>
      <c r="M147" s="236"/>
      <c r="N147" s="43"/>
      <c r="O147" s="43"/>
      <c r="P147" s="43"/>
      <c r="Q147" s="43"/>
      <c r="R147" s="43"/>
      <c r="S147" s="43"/>
      <c r="T147" s="91"/>
      <c r="AT147" s="20" t="s">
        <v>140</v>
      </c>
      <c r="AU147" s="20" t="s">
        <v>76</v>
      </c>
    </row>
    <row r="148" s="1" customFormat="1" ht="16.5" customHeight="1">
      <c r="B148" s="42"/>
      <c r="C148" s="222" t="s">
        <v>189</v>
      </c>
      <c r="D148" s="222" t="s">
        <v>135</v>
      </c>
      <c r="E148" s="223" t="s">
        <v>288</v>
      </c>
      <c r="F148" s="224" t="s">
        <v>289</v>
      </c>
      <c r="G148" s="225" t="s">
        <v>138</v>
      </c>
      <c r="H148" s="226">
        <v>8</v>
      </c>
      <c r="I148" s="227"/>
      <c r="J148" s="228">
        <f>ROUND(I148*H148,2)</f>
        <v>0</v>
      </c>
      <c r="K148" s="224" t="s">
        <v>21</v>
      </c>
      <c r="L148" s="68"/>
      <c r="M148" s="229" t="s">
        <v>21</v>
      </c>
      <c r="N148" s="230" t="s">
        <v>40</v>
      </c>
      <c r="O148" s="43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AR148" s="20" t="s">
        <v>139</v>
      </c>
      <c r="AT148" s="20" t="s">
        <v>135</v>
      </c>
      <c r="AU148" s="20" t="s">
        <v>76</v>
      </c>
      <c r="AY148" s="20" t="s">
        <v>134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20" t="s">
        <v>76</v>
      </c>
      <c r="BK148" s="233">
        <f>ROUND(I148*H148,2)</f>
        <v>0</v>
      </c>
      <c r="BL148" s="20" t="s">
        <v>139</v>
      </c>
      <c r="BM148" s="20" t="s">
        <v>245</v>
      </c>
    </row>
    <row r="149" s="1" customFormat="1">
      <c r="B149" s="42"/>
      <c r="C149" s="70"/>
      <c r="D149" s="234" t="s">
        <v>140</v>
      </c>
      <c r="E149" s="70"/>
      <c r="F149" s="235" t="s">
        <v>141</v>
      </c>
      <c r="G149" s="70"/>
      <c r="H149" s="70"/>
      <c r="I149" s="192"/>
      <c r="J149" s="70"/>
      <c r="K149" s="70"/>
      <c r="L149" s="68"/>
      <c r="M149" s="236"/>
      <c r="N149" s="43"/>
      <c r="O149" s="43"/>
      <c r="P149" s="43"/>
      <c r="Q149" s="43"/>
      <c r="R149" s="43"/>
      <c r="S149" s="43"/>
      <c r="T149" s="91"/>
      <c r="AT149" s="20" t="s">
        <v>140</v>
      </c>
      <c r="AU149" s="20" t="s">
        <v>76</v>
      </c>
    </row>
    <row r="150" s="10" customFormat="1" ht="37.44" customHeight="1">
      <c r="B150" s="208"/>
      <c r="C150" s="209"/>
      <c r="D150" s="210" t="s">
        <v>68</v>
      </c>
      <c r="E150" s="211" t="s">
        <v>217</v>
      </c>
      <c r="F150" s="211" t="s">
        <v>133</v>
      </c>
      <c r="G150" s="209"/>
      <c r="H150" s="209"/>
      <c r="I150" s="212"/>
      <c r="J150" s="213">
        <f>BK150</f>
        <v>0</v>
      </c>
      <c r="K150" s="209"/>
      <c r="L150" s="214"/>
      <c r="M150" s="215"/>
      <c r="N150" s="216"/>
      <c r="O150" s="216"/>
      <c r="P150" s="217">
        <f>SUM(P151:P164)</f>
        <v>0</v>
      </c>
      <c r="Q150" s="216"/>
      <c r="R150" s="217">
        <f>SUM(R151:R164)</f>
        <v>0</v>
      </c>
      <c r="S150" s="216"/>
      <c r="T150" s="218">
        <f>SUM(T151:T164)</f>
        <v>0</v>
      </c>
      <c r="AR150" s="219" t="s">
        <v>76</v>
      </c>
      <c r="AT150" s="220" t="s">
        <v>68</v>
      </c>
      <c r="AU150" s="220" t="s">
        <v>69</v>
      </c>
      <c r="AY150" s="219" t="s">
        <v>134</v>
      </c>
      <c r="BK150" s="221">
        <f>SUM(BK151:BK164)</f>
        <v>0</v>
      </c>
    </row>
    <row r="151" s="1" customFormat="1" ht="16.5" customHeight="1">
      <c r="B151" s="42"/>
      <c r="C151" s="222" t="s">
        <v>248</v>
      </c>
      <c r="D151" s="222" t="s">
        <v>135</v>
      </c>
      <c r="E151" s="223" t="s">
        <v>241</v>
      </c>
      <c r="F151" s="224" t="s">
        <v>153</v>
      </c>
      <c r="G151" s="225" t="s">
        <v>138</v>
      </c>
      <c r="H151" s="226">
        <v>1</v>
      </c>
      <c r="I151" s="227"/>
      <c r="J151" s="228">
        <f>ROUND(I151*H151,2)</f>
        <v>0</v>
      </c>
      <c r="K151" s="224" t="s">
        <v>21</v>
      </c>
      <c r="L151" s="68"/>
      <c r="M151" s="229" t="s">
        <v>21</v>
      </c>
      <c r="N151" s="230" t="s">
        <v>40</v>
      </c>
      <c r="O151" s="43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AR151" s="20" t="s">
        <v>139</v>
      </c>
      <c r="AT151" s="20" t="s">
        <v>135</v>
      </c>
      <c r="AU151" s="20" t="s">
        <v>76</v>
      </c>
      <c r="AY151" s="20" t="s">
        <v>134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20" t="s">
        <v>76</v>
      </c>
      <c r="BK151" s="233">
        <f>ROUND(I151*H151,2)</f>
        <v>0</v>
      </c>
      <c r="BL151" s="20" t="s">
        <v>139</v>
      </c>
      <c r="BM151" s="20" t="s">
        <v>251</v>
      </c>
    </row>
    <row r="152" s="1" customFormat="1">
      <c r="B152" s="42"/>
      <c r="C152" s="70"/>
      <c r="D152" s="234" t="s">
        <v>140</v>
      </c>
      <c r="E152" s="70"/>
      <c r="F152" s="235" t="s">
        <v>141</v>
      </c>
      <c r="G152" s="70"/>
      <c r="H152" s="70"/>
      <c r="I152" s="192"/>
      <c r="J152" s="70"/>
      <c r="K152" s="70"/>
      <c r="L152" s="68"/>
      <c r="M152" s="236"/>
      <c r="N152" s="43"/>
      <c r="O152" s="43"/>
      <c r="P152" s="43"/>
      <c r="Q152" s="43"/>
      <c r="R152" s="43"/>
      <c r="S152" s="43"/>
      <c r="T152" s="91"/>
      <c r="AT152" s="20" t="s">
        <v>140</v>
      </c>
      <c r="AU152" s="20" t="s">
        <v>76</v>
      </c>
    </row>
    <row r="153" s="1" customFormat="1" ht="16.5" customHeight="1">
      <c r="B153" s="42"/>
      <c r="C153" s="222" t="s">
        <v>193</v>
      </c>
      <c r="D153" s="222" t="s">
        <v>135</v>
      </c>
      <c r="E153" s="223" t="s">
        <v>243</v>
      </c>
      <c r="F153" s="224" t="s">
        <v>149</v>
      </c>
      <c r="G153" s="225" t="s">
        <v>138</v>
      </c>
      <c r="H153" s="226">
        <v>2</v>
      </c>
      <c r="I153" s="227"/>
      <c r="J153" s="228">
        <f>ROUND(I153*H153,2)</f>
        <v>0</v>
      </c>
      <c r="K153" s="224" t="s">
        <v>21</v>
      </c>
      <c r="L153" s="68"/>
      <c r="M153" s="229" t="s">
        <v>21</v>
      </c>
      <c r="N153" s="230" t="s">
        <v>40</v>
      </c>
      <c r="O153" s="43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AR153" s="20" t="s">
        <v>139</v>
      </c>
      <c r="AT153" s="20" t="s">
        <v>135</v>
      </c>
      <c r="AU153" s="20" t="s">
        <v>76</v>
      </c>
      <c r="AY153" s="20" t="s">
        <v>134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20" t="s">
        <v>76</v>
      </c>
      <c r="BK153" s="233">
        <f>ROUND(I153*H153,2)</f>
        <v>0</v>
      </c>
      <c r="BL153" s="20" t="s">
        <v>139</v>
      </c>
      <c r="BM153" s="20" t="s">
        <v>252</v>
      </c>
    </row>
    <row r="154" s="1" customFormat="1">
      <c r="B154" s="42"/>
      <c r="C154" s="70"/>
      <c r="D154" s="234" t="s">
        <v>140</v>
      </c>
      <c r="E154" s="70"/>
      <c r="F154" s="235" t="s">
        <v>141</v>
      </c>
      <c r="G154" s="70"/>
      <c r="H154" s="70"/>
      <c r="I154" s="192"/>
      <c r="J154" s="70"/>
      <c r="K154" s="70"/>
      <c r="L154" s="68"/>
      <c r="M154" s="236"/>
      <c r="N154" s="43"/>
      <c r="O154" s="43"/>
      <c r="P154" s="43"/>
      <c r="Q154" s="43"/>
      <c r="R154" s="43"/>
      <c r="S154" s="43"/>
      <c r="T154" s="91"/>
      <c r="AT154" s="20" t="s">
        <v>140</v>
      </c>
      <c r="AU154" s="20" t="s">
        <v>76</v>
      </c>
    </row>
    <row r="155" s="1" customFormat="1" ht="16.5" customHeight="1">
      <c r="B155" s="42"/>
      <c r="C155" s="222" t="s">
        <v>255</v>
      </c>
      <c r="D155" s="222" t="s">
        <v>135</v>
      </c>
      <c r="E155" s="223" t="s">
        <v>290</v>
      </c>
      <c r="F155" s="224" t="s">
        <v>291</v>
      </c>
      <c r="G155" s="225" t="s">
        <v>138</v>
      </c>
      <c r="H155" s="226">
        <v>1</v>
      </c>
      <c r="I155" s="227"/>
      <c r="J155" s="228">
        <f>ROUND(I155*H155,2)</f>
        <v>0</v>
      </c>
      <c r="K155" s="224" t="s">
        <v>21</v>
      </c>
      <c r="L155" s="68"/>
      <c r="M155" s="229" t="s">
        <v>21</v>
      </c>
      <c r="N155" s="230" t="s">
        <v>40</v>
      </c>
      <c r="O155" s="43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0" t="s">
        <v>139</v>
      </c>
      <c r="AT155" s="20" t="s">
        <v>135</v>
      </c>
      <c r="AU155" s="20" t="s">
        <v>76</v>
      </c>
      <c r="AY155" s="20" t="s">
        <v>134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20" t="s">
        <v>76</v>
      </c>
      <c r="BK155" s="233">
        <f>ROUND(I155*H155,2)</f>
        <v>0</v>
      </c>
      <c r="BL155" s="20" t="s">
        <v>139</v>
      </c>
      <c r="BM155" s="20" t="s">
        <v>257</v>
      </c>
    </row>
    <row r="156" s="1" customFormat="1">
      <c r="B156" s="42"/>
      <c r="C156" s="70"/>
      <c r="D156" s="234" t="s">
        <v>140</v>
      </c>
      <c r="E156" s="70"/>
      <c r="F156" s="235" t="s">
        <v>141</v>
      </c>
      <c r="G156" s="70"/>
      <c r="H156" s="70"/>
      <c r="I156" s="192"/>
      <c r="J156" s="70"/>
      <c r="K156" s="70"/>
      <c r="L156" s="68"/>
      <c r="M156" s="236"/>
      <c r="N156" s="43"/>
      <c r="O156" s="43"/>
      <c r="P156" s="43"/>
      <c r="Q156" s="43"/>
      <c r="R156" s="43"/>
      <c r="S156" s="43"/>
      <c r="T156" s="91"/>
      <c r="AT156" s="20" t="s">
        <v>140</v>
      </c>
      <c r="AU156" s="20" t="s">
        <v>76</v>
      </c>
    </row>
    <row r="157" s="1" customFormat="1" ht="16.5" customHeight="1">
      <c r="B157" s="42"/>
      <c r="C157" s="222" t="s">
        <v>196</v>
      </c>
      <c r="D157" s="222" t="s">
        <v>135</v>
      </c>
      <c r="E157" s="223" t="s">
        <v>292</v>
      </c>
      <c r="F157" s="224" t="s">
        <v>137</v>
      </c>
      <c r="G157" s="225" t="s">
        <v>138</v>
      </c>
      <c r="H157" s="226">
        <v>1</v>
      </c>
      <c r="I157" s="227"/>
      <c r="J157" s="228">
        <f>ROUND(I157*H157,2)</f>
        <v>0</v>
      </c>
      <c r="K157" s="224" t="s">
        <v>21</v>
      </c>
      <c r="L157" s="68"/>
      <c r="M157" s="229" t="s">
        <v>21</v>
      </c>
      <c r="N157" s="230" t="s">
        <v>40</v>
      </c>
      <c r="O157" s="43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AR157" s="20" t="s">
        <v>139</v>
      </c>
      <c r="AT157" s="20" t="s">
        <v>135</v>
      </c>
      <c r="AU157" s="20" t="s">
        <v>76</v>
      </c>
      <c r="AY157" s="20" t="s">
        <v>134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20" t="s">
        <v>76</v>
      </c>
      <c r="BK157" s="233">
        <f>ROUND(I157*H157,2)</f>
        <v>0</v>
      </c>
      <c r="BL157" s="20" t="s">
        <v>139</v>
      </c>
      <c r="BM157" s="20" t="s">
        <v>258</v>
      </c>
    </row>
    <row r="158" s="1" customFormat="1">
      <c r="B158" s="42"/>
      <c r="C158" s="70"/>
      <c r="D158" s="234" t="s">
        <v>140</v>
      </c>
      <c r="E158" s="70"/>
      <c r="F158" s="235" t="s">
        <v>141</v>
      </c>
      <c r="G158" s="70"/>
      <c r="H158" s="70"/>
      <c r="I158" s="192"/>
      <c r="J158" s="70"/>
      <c r="K158" s="70"/>
      <c r="L158" s="68"/>
      <c r="M158" s="236"/>
      <c r="N158" s="43"/>
      <c r="O158" s="43"/>
      <c r="P158" s="43"/>
      <c r="Q158" s="43"/>
      <c r="R158" s="43"/>
      <c r="S158" s="43"/>
      <c r="T158" s="91"/>
      <c r="AT158" s="20" t="s">
        <v>140</v>
      </c>
      <c r="AU158" s="20" t="s">
        <v>76</v>
      </c>
    </row>
    <row r="159" s="1" customFormat="1" ht="16.5" customHeight="1">
      <c r="B159" s="42"/>
      <c r="C159" s="222" t="s">
        <v>293</v>
      </c>
      <c r="D159" s="222" t="s">
        <v>135</v>
      </c>
      <c r="E159" s="223" t="s">
        <v>294</v>
      </c>
      <c r="F159" s="224" t="s">
        <v>143</v>
      </c>
      <c r="G159" s="225" t="s">
        <v>138</v>
      </c>
      <c r="H159" s="226">
        <v>2</v>
      </c>
      <c r="I159" s="227"/>
      <c r="J159" s="228">
        <f>ROUND(I159*H159,2)</f>
        <v>0</v>
      </c>
      <c r="K159" s="224" t="s">
        <v>21</v>
      </c>
      <c r="L159" s="68"/>
      <c r="M159" s="229" t="s">
        <v>21</v>
      </c>
      <c r="N159" s="230" t="s">
        <v>40</v>
      </c>
      <c r="O159" s="43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AR159" s="20" t="s">
        <v>139</v>
      </c>
      <c r="AT159" s="20" t="s">
        <v>135</v>
      </c>
      <c r="AU159" s="20" t="s">
        <v>76</v>
      </c>
      <c r="AY159" s="20" t="s">
        <v>134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20" t="s">
        <v>76</v>
      </c>
      <c r="BK159" s="233">
        <f>ROUND(I159*H159,2)</f>
        <v>0</v>
      </c>
      <c r="BL159" s="20" t="s">
        <v>139</v>
      </c>
      <c r="BM159" s="20" t="s">
        <v>295</v>
      </c>
    </row>
    <row r="160" s="1" customFormat="1">
      <c r="B160" s="42"/>
      <c r="C160" s="70"/>
      <c r="D160" s="234" t="s">
        <v>140</v>
      </c>
      <c r="E160" s="70"/>
      <c r="F160" s="235" t="s">
        <v>141</v>
      </c>
      <c r="G160" s="70"/>
      <c r="H160" s="70"/>
      <c r="I160" s="192"/>
      <c r="J160" s="70"/>
      <c r="K160" s="70"/>
      <c r="L160" s="68"/>
      <c r="M160" s="236"/>
      <c r="N160" s="43"/>
      <c r="O160" s="43"/>
      <c r="P160" s="43"/>
      <c r="Q160" s="43"/>
      <c r="R160" s="43"/>
      <c r="S160" s="43"/>
      <c r="T160" s="91"/>
      <c r="AT160" s="20" t="s">
        <v>140</v>
      </c>
      <c r="AU160" s="20" t="s">
        <v>76</v>
      </c>
    </row>
    <row r="161" s="1" customFormat="1" ht="16.5" customHeight="1">
      <c r="B161" s="42"/>
      <c r="C161" s="222" t="s">
        <v>200</v>
      </c>
      <c r="D161" s="222" t="s">
        <v>135</v>
      </c>
      <c r="E161" s="223" t="s">
        <v>296</v>
      </c>
      <c r="F161" s="224" t="s">
        <v>160</v>
      </c>
      <c r="G161" s="225" t="s">
        <v>138</v>
      </c>
      <c r="H161" s="226">
        <v>1</v>
      </c>
      <c r="I161" s="227"/>
      <c r="J161" s="228">
        <f>ROUND(I161*H161,2)</f>
        <v>0</v>
      </c>
      <c r="K161" s="224" t="s">
        <v>21</v>
      </c>
      <c r="L161" s="68"/>
      <c r="M161" s="229" t="s">
        <v>21</v>
      </c>
      <c r="N161" s="230" t="s">
        <v>40</v>
      </c>
      <c r="O161" s="43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0" t="s">
        <v>139</v>
      </c>
      <c r="AT161" s="20" t="s">
        <v>135</v>
      </c>
      <c r="AU161" s="20" t="s">
        <v>76</v>
      </c>
      <c r="AY161" s="20" t="s">
        <v>134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20" t="s">
        <v>76</v>
      </c>
      <c r="BK161" s="233">
        <f>ROUND(I161*H161,2)</f>
        <v>0</v>
      </c>
      <c r="BL161" s="20" t="s">
        <v>139</v>
      </c>
      <c r="BM161" s="20" t="s">
        <v>297</v>
      </c>
    </row>
    <row r="162" s="1" customFormat="1">
      <c r="B162" s="42"/>
      <c r="C162" s="70"/>
      <c r="D162" s="234" t="s">
        <v>140</v>
      </c>
      <c r="E162" s="70"/>
      <c r="F162" s="235" t="s">
        <v>141</v>
      </c>
      <c r="G162" s="70"/>
      <c r="H162" s="70"/>
      <c r="I162" s="192"/>
      <c r="J162" s="70"/>
      <c r="K162" s="70"/>
      <c r="L162" s="68"/>
      <c r="M162" s="236"/>
      <c r="N162" s="43"/>
      <c r="O162" s="43"/>
      <c r="P162" s="43"/>
      <c r="Q162" s="43"/>
      <c r="R162" s="43"/>
      <c r="S162" s="43"/>
      <c r="T162" s="91"/>
      <c r="AT162" s="20" t="s">
        <v>140</v>
      </c>
      <c r="AU162" s="20" t="s">
        <v>76</v>
      </c>
    </row>
    <row r="163" s="1" customFormat="1" ht="16.5" customHeight="1">
      <c r="B163" s="42"/>
      <c r="C163" s="222" t="s">
        <v>298</v>
      </c>
      <c r="D163" s="222" t="s">
        <v>135</v>
      </c>
      <c r="E163" s="223" t="s">
        <v>299</v>
      </c>
      <c r="F163" s="224" t="s">
        <v>156</v>
      </c>
      <c r="G163" s="225" t="s">
        <v>138</v>
      </c>
      <c r="H163" s="226">
        <v>1</v>
      </c>
      <c r="I163" s="227"/>
      <c r="J163" s="228">
        <f>ROUND(I163*H163,2)</f>
        <v>0</v>
      </c>
      <c r="K163" s="224" t="s">
        <v>21</v>
      </c>
      <c r="L163" s="68"/>
      <c r="M163" s="229" t="s">
        <v>21</v>
      </c>
      <c r="N163" s="230" t="s">
        <v>40</v>
      </c>
      <c r="O163" s="43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0" t="s">
        <v>139</v>
      </c>
      <c r="AT163" s="20" t="s">
        <v>135</v>
      </c>
      <c r="AU163" s="20" t="s">
        <v>76</v>
      </c>
      <c r="AY163" s="20" t="s">
        <v>134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20" t="s">
        <v>76</v>
      </c>
      <c r="BK163" s="233">
        <f>ROUND(I163*H163,2)</f>
        <v>0</v>
      </c>
      <c r="BL163" s="20" t="s">
        <v>139</v>
      </c>
      <c r="BM163" s="20" t="s">
        <v>300</v>
      </c>
    </row>
    <row r="164" s="1" customFormat="1">
      <c r="B164" s="42"/>
      <c r="C164" s="70"/>
      <c r="D164" s="234" t="s">
        <v>140</v>
      </c>
      <c r="E164" s="70"/>
      <c r="F164" s="235" t="s">
        <v>141</v>
      </c>
      <c r="G164" s="70"/>
      <c r="H164" s="70"/>
      <c r="I164" s="192"/>
      <c r="J164" s="70"/>
      <c r="K164" s="70"/>
      <c r="L164" s="68"/>
      <c r="M164" s="237"/>
      <c r="N164" s="238"/>
      <c r="O164" s="238"/>
      <c r="P164" s="238"/>
      <c r="Q164" s="238"/>
      <c r="R164" s="238"/>
      <c r="S164" s="238"/>
      <c r="T164" s="239"/>
      <c r="AT164" s="20" t="s">
        <v>140</v>
      </c>
      <c r="AU164" s="20" t="s">
        <v>76</v>
      </c>
    </row>
    <row r="165" s="1" customFormat="1" ht="6.96" customHeight="1">
      <c r="B165" s="63"/>
      <c r="C165" s="64"/>
      <c r="D165" s="64"/>
      <c r="E165" s="64"/>
      <c r="F165" s="64"/>
      <c r="G165" s="64"/>
      <c r="H165" s="64"/>
      <c r="I165" s="174"/>
      <c r="J165" s="64"/>
      <c r="K165" s="64"/>
      <c r="L165" s="68"/>
    </row>
  </sheetData>
  <sheetProtection sheet="1" autoFilter="0" formatColumns="0" formatRows="0" objects="1" scenarios="1" spinCount="100000" saltValue="Nx//ZG/UQXmN9RtGKOdRqewWVxGVGSuFeauptskRnQPm/djqSff7Dx60aJhZ3WfzBYkPA4NuWenfWVt8sIFH6Q==" hashValue="XRYiKrGBiwYBtSN9wnzo7kkF1ANqPnWiBqYC8h/0ow879huiZva1b9GlQ+ISrSiRzs8v2X5jukx9cPnjhAk+9A==" algorithmName="SHA-512" password="CC35"/>
  <autoFilter ref="C84:K16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45"/>
      <c r="C1" s="145"/>
      <c r="D1" s="146" t="s">
        <v>1</v>
      </c>
      <c r="E1" s="145"/>
      <c r="F1" s="147" t="s">
        <v>97</v>
      </c>
      <c r="G1" s="147" t="s">
        <v>98</v>
      </c>
      <c r="H1" s="147"/>
      <c r="I1" s="148"/>
      <c r="J1" s="147" t="s">
        <v>99</v>
      </c>
      <c r="K1" s="146" t="s">
        <v>100</v>
      </c>
      <c r="L1" s="147" t="s">
        <v>101</v>
      </c>
      <c r="M1" s="147"/>
      <c r="N1" s="147"/>
      <c r="O1" s="147"/>
      <c r="P1" s="147"/>
      <c r="Q1" s="147"/>
      <c r="R1" s="147"/>
      <c r="S1" s="147"/>
      <c r="T1" s="14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94</v>
      </c>
    </row>
    <row r="3" ht="6.96" customHeight="1">
      <c r="B3" s="21"/>
      <c r="C3" s="22"/>
      <c r="D3" s="22"/>
      <c r="E3" s="22"/>
      <c r="F3" s="22"/>
      <c r="G3" s="22"/>
      <c r="H3" s="22"/>
      <c r="I3" s="149"/>
      <c r="J3" s="22"/>
      <c r="K3" s="23"/>
      <c r="AT3" s="20" t="s">
        <v>79</v>
      </c>
    </row>
    <row r="4" ht="36.96" customHeight="1">
      <c r="B4" s="24"/>
      <c r="C4" s="25"/>
      <c r="D4" s="26" t="s">
        <v>102</v>
      </c>
      <c r="E4" s="25"/>
      <c r="F4" s="25"/>
      <c r="G4" s="25"/>
      <c r="H4" s="25"/>
      <c r="I4" s="150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50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50"/>
      <c r="J6" s="25"/>
      <c r="K6" s="27"/>
    </row>
    <row r="7" ht="16.5" customHeight="1">
      <c r="B7" s="24"/>
      <c r="C7" s="25"/>
      <c r="D7" s="25"/>
      <c r="E7" s="151" t="str">
        <f>'Rekapitulace stavby'!K6</f>
        <v>Rekonstrukce odborných učeben v Karviné - školy I - interiér</v>
      </c>
      <c r="F7" s="36"/>
      <c r="G7" s="36"/>
      <c r="H7" s="36"/>
      <c r="I7" s="150"/>
      <c r="J7" s="25"/>
      <c r="K7" s="27"/>
    </row>
    <row r="8">
      <c r="B8" s="24"/>
      <c r="C8" s="25"/>
      <c r="D8" s="36" t="s">
        <v>103</v>
      </c>
      <c r="E8" s="25"/>
      <c r="F8" s="25"/>
      <c r="G8" s="25"/>
      <c r="H8" s="25"/>
      <c r="I8" s="150"/>
      <c r="J8" s="25"/>
      <c r="K8" s="27"/>
    </row>
    <row r="9" s="1" customFormat="1" ht="16.5" customHeight="1">
      <c r="B9" s="42"/>
      <c r="C9" s="43"/>
      <c r="D9" s="43"/>
      <c r="E9" s="151" t="s">
        <v>301</v>
      </c>
      <c r="F9" s="43"/>
      <c r="G9" s="43"/>
      <c r="H9" s="43"/>
      <c r="I9" s="152"/>
      <c r="J9" s="43"/>
      <c r="K9" s="47"/>
    </row>
    <row r="10" s="1" customFormat="1">
      <c r="B10" s="42"/>
      <c r="C10" s="43"/>
      <c r="D10" s="36" t="s">
        <v>105</v>
      </c>
      <c r="E10" s="43"/>
      <c r="F10" s="43"/>
      <c r="G10" s="43"/>
      <c r="H10" s="43"/>
      <c r="I10" s="152"/>
      <c r="J10" s="43"/>
      <c r="K10" s="47"/>
    </row>
    <row r="11" s="1" customFormat="1" ht="36.96" customHeight="1">
      <c r="B11" s="42"/>
      <c r="C11" s="43"/>
      <c r="D11" s="43"/>
      <c r="E11" s="153" t="s">
        <v>302</v>
      </c>
      <c r="F11" s="43"/>
      <c r="G11" s="43"/>
      <c r="H11" s="43"/>
      <c r="I11" s="152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152"/>
      <c r="J12" s="43"/>
      <c r="K12" s="47"/>
    </row>
    <row r="13" s="1" customFormat="1" ht="14.4" customHeight="1">
      <c r="B13" s="42"/>
      <c r="C13" s="43"/>
      <c r="D13" s="36" t="s">
        <v>20</v>
      </c>
      <c r="E13" s="43"/>
      <c r="F13" s="31" t="s">
        <v>21</v>
      </c>
      <c r="G13" s="43"/>
      <c r="H13" s="43"/>
      <c r="I13" s="154" t="s">
        <v>22</v>
      </c>
      <c r="J13" s="31" t="s">
        <v>21</v>
      </c>
      <c r="K13" s="47"/>
    </row>
    <row r="14" s="1" customFormat="1" ht="14.4" customHeight="1">
      <c r="B14" s="42"/>
      <c r="C14" s="43"/>
      <c r="D14" s="36" t="s">
        <v>23</v>
      </c>
      <c r="E14" s="43"/>
      <c r="F14" s="31" t="s">
        <v>24</v>
      </c>
      <c r="G14" s="43"/>
      <c r="H14" s="43"/>
      <c r="I14" s="154" t="s">
        <v>25</v>
      </c>
      <c r="J14" s="155" t="str">
        <f>'Rekapitulace stavby'!AN8</f>
        <v>4. 9. 2017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152"/>
      <c r="J15" s="43"/>
      <c r="K15" s="47"/>
    </row>
    <row r="16" s="1" customFormat="1" ht="14.4" customHeight="1">
      <c r="B16" s="42"/>
      <c r="C16" s="43"/>
      <c r="D16" s="36" t="s">
        <v>27</v>
      </c>
      <c r="E16" s="43"/>
      <c r="F16" s="43"/>
      <c r="G16" s="43"/>
      <c r="H16" s="43"/>
      <c r="I16" s="154" t="s">
        <v>28</v>
      </c>
      <c r="J16" s="31" t="str">
        <f>IF('Rekapitulace stavby'!AN10="","",'Rekapitulace stavby'!AN10)</f>
        <v/>
      </c>
      <c r="K16" s="47"/>
    </row>
    <row r="17" s="1" customFormat="1" ht="18" customHeight="1">
      <c r="B17" s="42"/>
      <c r="C17" s="43"/>
      <c r="D17" s="43"/>
      <c r="E17" s="31" t="str">
        <f>IF('Rekapitulace stavby'!E11="","",'Rekapitulace stavby'!E11)</f>
        <v xml:space="preserve"> </v>
      </c>
      <c r="F17" s="43"/>
      <c r="G17" s="43"/>
      <c r="H17" s="43"/>
      <c r="I17" s="154" t="s">
        <v>29</v>
      </c>
      <c r="J17" s="31" t="str">
        <f>IF('Rekapitulace stavby'!AN11="","",'Rekapitulace stavby'!AN11)</f>
        <v/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152"/>
      <c r="J18" s="43"/>
      <c r="K18" s="47"/>
    </row>
    <row r="19" s="1" customFormat="1" ht="14.4" customHeight="1">
      <c r="B19" s="42"/>
      <c r="C19" s="43"/>
      <c r="D19" s="36" t="s">
        <v>30</v>
      </c>
      <c r="E19" s="43"/>
      <c r="F19" s="43"/>
      <c r="G19" s="43"/>
      <c r="H19" s="43"/>
      <c r="I19" s="154" t="s">
        <v>28</v>
      </c>
      <c r="J19" s="31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1" t="str">
        <f>IF('Rekapitulace stavby'!E14="Vyplň údaj","",IF('Rekapitulace stavby'!E14="","",'Rekapitulace stavby'!E14))</f>
        <v/>
      </c>
      <c r="F20" s="43"/>
      <c r="G20" s="43"/>
      <c r="H20" s="43"/>
      <c r="I20" s="154" t="s">
        <v>29</v>
      </c>
      <c r="J20" s="31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152"/>
      <c r="J21" s="43"/>
      <c r="K21" s="47"/>
    </row>
    <row r="22" s="1" customFormat="1" ht="14.4" customHeight="1">
      <c r="B22" s="42"/>
      <c r="C22" s="43"/>
      <c r="D22" s="36" t="s">
        <v>32</v>
      </c>
      <c r="E22" s="43"/>
      <c r="F22" s="43"/>
      <c r="G22" s="43"/>
      <c r="H22" s="43"/>
      <c r="I22" s="154" t="s">
        <v>28</v>
      </c>
      <c r="J22" s="31" t="str">
        <f>IF('Rekapitulace stavby'!AN16="","",'Rekapitulace stavby'!AN16)</f>
        <v/>
      </c>
      <c r="K22" s="47"/>
    </row>
    <row r="23" s="1" customFormat="1" ht="18" customHeight="1">
      <c r="B23" s="42"/>
      <c r="C23" s="43"/>
      <c r="D23" s="43"/>
      <c r="E23" s="31" t="str">
        <f>IF('Rekapitulace stavby'!E17="","",'Rekapitulace stavby'!E17)</f>
        <v xml:space="preserve"> </v>
      </c>
      <c r="F23" s="43"/>
      <c r="G23" s="43"/>
      <c r="H23" s="43"/>
      <c r="I23" s="154" t="s">
        <v>29</v>
      </c>
      <c r="J23" s="31" t="str">
        <f>IF('Rekapitulace stavby'!AN17="","",'Rekapitulace stavby'!AN17)</f>
        <v/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152"/>
      <c r="J24" s="43"/>
      <c r="K24" s="47"/>
    </row>
    <row r="25" s="1" customFormat="1" ht="14.4" customHeight="1">
      <c r="B25" s="42"/>
      <c r="C25" s="43"/>
      <c r="D25" s="36" t="s">
        <v>34</v>
      </c>
      <c r="E25" s="43"/>
      <c r="F25" s="43"/>
      <c r="G25" s="43"/>
      <c r="H25" s="43"/>
      <c r="I25" s="152"/>
      <c r="J25" s="43"/>
      <c r="K25" s="47"/>
    </row>
    <row r="26" s="7" customFormat="1" ht="16.5" customHeight="1">
      <c r="B26" s="156"/>
      <c r="C26" s="157"/>
      <c r="D26" s="157"/>
      <c r="E26" s="40" t="s">
        <v>21</v>
      </c>
      <c r="F26" s="40"/>
      <c r="G26" s="40"/>
      <c r="H26" s="40"/>
      <c r="I26" s="158"/>
      <c r="J26" s="157"/>
      <c r="K26" s="159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152"/>
      <c r="J27" s="43"/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60"/>
      <c r="J28" s="102"/>
      <c r="K28" s="161"/>
    </row>
    <row r="29" s="1" customFormat="1" ht="25.44" customHeight="1">
      <c r="B29" s="42"/>
      <c r="C29" s="43"/>
      <c r="D29" s="162" t="s">
        <v>35</v>
      </c>
      <c r="E29" s="43"/>
      <c r="F29" s="43"/>
      <c r="G29" s="43"/>
      <c r="H29" s="43"/>
      <c r="I29" s="152"/>
      <c r="J29" s="163">
        <f>ROUND(J84,2)</f>
        <v>0</v>
      </c>
      <c r="K29" s="47"/>
    </row>
    <row r="30" s="1" customFormat="1" ht="6.96" customHeight="1">
      <c r="B30" s="42"/>
      <c r="C30" s="43"/>
      <c r="D30" s="102"/>
      <c r="E30" s="102"/>
      <c r="F30" s="102"/>
      <c r="G30" s="102"/>
      <c r="H30" s="102"/>
      <c r="I30" s="160"/>
      <c r="J30" s="102"/>
      <c r="K30" s="161"/>
    </row>
    <row r="31" s="1" customFormat="1" ht="14.4" customHeight="1">
      <c r="B31" s="42"/>
      <c r="C31" s="43"/>
      <c r="D31" s="43"/>
      <c r="E31" s="43"/>
      <c r="F31" s="48" t="s">
        <v>37</v>
      </c>
      <c r="G31" s="43"/>
      <c r="H31" s="43"/>
      <c r="I31" s="164" t="s">
        <v>36</v>
      </c>
      <c r="J31" s="48" t="s">
        <v>38</v>
      </c>
      <c r="K31" s="47"/>
    </row>
    <row r="32" s="1" customFormat="1" ht="14.4" customHeight="1">
      <c r="B32" s="42"/>
      <c r="C32" s="43"/>
      <c r="D32" s="51" t="s">
        <v>39</v>
      </c>
      <c r="E32" s="51" t="s">
        <v>40</v>
      </c>
      <c r="F32" s="165">
        <f>ROUND(SUM(BE84:BE138), 2)</f>
        <v>0</v>
      </c>
      <c r="G32" s="43"/>
      <c r="H32" s="43"/>
      <c r="I32" s="166">
        <v>0.20999999999999999</v>
      </c>
      <c r="J32" s="165">
        <f>ROUND(ROUND((SUM(BE84:BE138)), 2)*I32, 2)</f>
        <v>0</v>
      </c>
      <c r="K32" s="47"/>
    </row>
    <row r="33" s="1" customFormat="1" ht="14.4" customHeight="1">
      <c r="B33" s="42"/>
      <c r="C33" s="43"/>
      <c r="D33" s="43"/>
      <c r="E33" s="51" t="s">
        <v>41</v>
      </c>
      <c r="F33" s="165">
        <f>ROUND(SUM(BF84:BF138), 2)</f>
        <v>0</v>
      </c>
      <c r="G33" s="43"/>
      <c r="H33" s="43"/>
      <c r="I33" s="166">
        <v>0.14999999999999999</v>
      </c>
      <c r="J33" s="165">
        <f>ROUND(ROUND((SUM(BF84:BF138)),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42</v>
      </c>
      <c r="F34" s="165">
        <f>ROUND(SUM(BG84:BG138), 2)</f>
        <v>0</v>
      </c>
      <c r="G34" s="43"/>
      <c r="H34" s="43"/>
      <c r="I34" s="166">
        <v>0.20999999999999999</v>
      </c>
      <c r="J34" s="165">
        <v>0</v>
      </c>
      <c r="K34" s="47"/>
    </row>
    <row r="35" hidden="1" s="1" customFormat="1" ht="14.4" customHeight="1">
      <c r="B35" s="42"/>
      <c r="C35" s="43"/>
      <c r="D35" s="43"/>
      <c r="E35" s="51" t="s">
        <v>43</v>
      </c>
      <c r="F35" s="165">
        <f>ROUND(SUM(BH84:BH138), 2)</f>
        <v>0</v>
      </c>
      <c r="G35" s="43"/>
      <c r="H35" s="43"/>
      <c r="I35" s="166">
        <v>0.14999999999999999</v>
      </c>
      <c r="J35" s="165">
        <v>0</v>
      </c>
      <c r="K35" s="47"/>
    </row>
    <row r="36" hidden="1" s="1" customFormat="1" ht="14.4" customHeight="1">
      <c r="B36" s="42"/>
      <c r="C36" s="43"/>
      <c r="D36" s="43"/>
      <c r="E36" s="51" t="s">
        <v>44</v>
      </c>
      <c r="F36" s="165">
        <f>ROUND(SUM(BI84:BI138), 2)</f>
        <v>0</v>
      </c>
      <c r="G36" s="43"/>
      <c r="H36" s="43"/>
      <c r="I36" s="166">
        <v>0</v>
      </c>
      <c r="J36" s="165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152"/>
      <c r="J37" s="43"/>
      <c r="K37" s="47"/>
    </row>
    <row r="38" s="1" customFormat="1" ht="25.44" customHeight="1">
      <c r="B38" s="42"/>
      <c r="C38" s="167"/>
      <c r="D38" s="168" t="s">
        <v>45</v>
      </c>
      <c r="E38" s="94"/>
      <c r="F38" s="94"/>
      <c r="G38" s="169" t="s">
        <v>46</v>
      </c>
      <c r="H38" s="170" t="s">
        <v>47</v>
      </c>
      <c r="I38" s="171"/>
      <c r="J38" s="172">
        <f>SUM(J29:J36)</f>
        <v>0</v>
      </c>
      <c r="K38" s="173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174"/>
      <c r="J39" s="64"/>
      <c r="K39" s="65"/>
    </row>
    <row r="43" s="1" customFormat="1" ht="6.96" customHeight="1">
      <c r="B43" s="175"/>
      <c r="C43" s="176"/>
      <c r="D43" s="176"/>
      <c r="E43" s="176"/>
      <c r="F43" s="176"/>
      <c r="G43" s="176"/>
      <c r="H43" s="176"/>
      <c r="I43" s="177"/>
      <c r="J43" s="176"/>
      <c r="K43" s="178"/>
    </row>
    <row r="44" s="1" customFormat="1" ht="36.96" customHeight="1">
      <c r="B44" s="42"/>
      <c r="C44" s="26" t="s">
        <v>107</v>
      </c>
      <c r="D44" s="43"/>
      <c r="E44" s="43"/>
      <c r="F44" s="43"/>
      <c r="G44" s="43"/>
      <c r="H44" s="43"/>
      <c r="I44" s="152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152"/>
      <c r="J45" s="43"/>
      <c r="K45" s="47"/>
    </row>
    <row r="46" s="1" customFormat="1" ht="14.4" customHeight="1">
      <c r="B46" s="42"/>
      <c r="C46" s="36" t="s">
        <v>18</v>
      </c>
      <c r="D46" s="43"/>
      <c r="E46" s="43"/>
      <c r="F46" s="43"/>
      <c r="G46" s="43"/>
      <c r="H46" s="43"/>
      <c r="I46" s="152"/>
      <c r="J46" s="43"/>
      <c r="K46" s="47"/>
    </row>
    <row r="47" s="1" customFormat="1" ht="16.5" customHeight="1">
      <c r="B47" s="42"/>
      <c r="C47" s="43"/>
      <c r="D47" s="43"/>
      <c r="E47" s="151" t="str">
        <f>E7</f>
        <v>Rekonstrukce odborných učeben v Karviné - školy I - interiér</v>
      </c>
      <c r="F47" s="36"/>
      <c r="G47" s="36"/>
      <c r="H47" s="36"/>
      <c r="I47" s="152"/>
      <c r="J47" s="43"/>
      <c r="K47" s="47"/>
    </row>
    <row r="48">
      <c r="B48" s="24"/>
      <c r="C48" s="36" t="s">
        <v>103</v>
      </c>
      <c r="D48" s="25"/>
      <c r="E48" s="25"/>
      <c r="F48" s="25"/>
      <c r="G48" s="25"/>
      <c r="H48" s="25"/>
      <c r="I48" s="150"/>
      <c r="J48" s="25"/>
      <c r="K48" s="27"/>
    </row>
    <row r="49" s="1" customFormat="1" ht="16.5" customHeight="1">
      <c r="B49" s="42"/>
      <c r="C49" s="43"/>
      <c r="D49" s="43"/>
      <c r="E49" s="151" t="s">
        <v>301</v>
      </c>
      <c r="F49" s="43"/>
      <c r="G49" s="43"/>
      <c r="H49" s="43"/>
      <c r="I49" s="152"/>
      <c r="J49" s="43"/>
      <c r="K49" s="47"/>
    </row>
    <row r="50" s="1" customFormat="1" ht="14.4" customHeight="1">
      <c r="B50" s="42"/>
      <c r="C50" s="36" t="s">
        <v>105</v>
      </c>
      <c r="D50" s="43"/>
      <c r="E50" s="43"/>
      <c r="F50" s="43"/>
      <c r="G50" s="43"/>
      <c r="H50" s="43"/>
      <c r="I50" s="152"/>
      <c r="J50" s="43"/>
      <c r="K50" s="47"/>
    </row>
    <row r="51" s="1" customFormat="1" ht="17.25" customHeight="1">
      <c r="B51" s="42"/>
      <c r="C51" s="43"/>
      <c r="D51" s="43"/>
      <c r="E51" s="153" t="str">
        <f>E11</f>
        <v xml:space="preserve">006 - Interiér cvičná kuchyně </v>
      </c>
      <c r="F51" s="43"/>
      <c r="G51" s="43"/>
      <c r="H51" s="43"/>
      <c r="I51" s="152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152"/>
      <c r="J52" s="43"/>
      <c r="K52" s="47"/>
    </row>
    <row r="53" s="1" customFormat="1" ht="18" customHeight="1">
      <c r="B53" s="42"/>
      <c r="C53" s="36" t="s">
        <v>23</v>
      </c>
      <c r="D53" s="43"/>
      <c r="E53" s="43"/>
      <c r="F53" s="31" t="str">
        <f>F14</f>
        <v xml:space="preserve"> </v>
      </c>
      <c r="G53" s="43"/>
      <c r="H53" s="43"/>
      <c r="I53" s="154" t="s">
        <v>25</v>
      </c>
      <c r="J53" s="155" t="str">
        <f>IF(J14="","",J14)</f>
        <v>4. 9. 2017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152"/>
      <c r="J54" s="43"/>
      <c r="K54" s="47"/>
    </row>
    <row r="55" s="1" customFormat="1">
      <c r="B55" s="42"/>
      <c r="C55" s="36" t="s">
        <v>27</v>
      </c>
      <c r="D55" s="43"/>
      <c r="E55" s="43"/>
      <c r="F55" s="31" t="str">
        <f>E17</f>
        <v xml:space="preserve"> </v>
      </c>
      <c r="G55" s="43"/>
      <c r="H55" s="43"/>
      <c r="I55" s="154" t="s">
        <v>32</v>
      </c>
      <c r="J55" s="40" t="str">
        <f>E23</f>
        <v xml:space="preserve"> </v>
      </c>
      <c r="K55" s="47"/>
    </row>
    <row r="56" s="1" customFormat="1" ht="14.4" customHeight="1">
      <c r="B56" s="42"/>
      <c r="C56" s="36" t="s">
        <v>30</v>
      </c>
      <c r="D56" s="43"/>
      <c r="E56" s="43"/>
      <c r="F56" s="31" t="str">
        <f>IF(E20="","",E20)</f>
        <v/>
      </c>
      <c r="G56" s="43"/>
      <c r="H56" s="43"/>
      <c r="I56" s="152"/>
      <c r="J56" s="17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152"/>
      <c r="J57" s="43"/>
      <c r="K57" s="47"/>
    </row>
    <row r="58" s="1" customFormat="1" ht="29.28" customHeight="1">
      <c r="B58" s="42"/>
      <c r="C58" s="180" t="s">
        <v>108</v>
      </c>
      <c r="D58" s="167"/>
      <c r="E58" s="167"/>
      <c r="F58" s="167"/>
      <c r="G58" s="167"/>
      <c r="H58" s="167"/>
      <c r="I58" s="181"/>
      <c r="J58" s="182" t="s">
        <v>109</v>
      </c>
      <c r="K58" s="183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152"/>
      <c r="J59" s="43"/>
      <c r="K59" s="47"/>
    </row>
    <row r="60" s="1" customFormat="1" ht="29.28" customHeight="1">
      <c r="B60" s="42"/>
      <c r="C60" s="184" t="s">
        <v>110</v>
      </c>
      <c r="D60" s="43"/>
      <c r="E60" s="43"/>
      <c r="F60" s="43"/>
      <c r="G60" s="43"/>
      <c r="H60" s="43"/>
      <c r="I60" s="152"/>
      <c r="J60" s="163">
        <f>J84</f>
        <v>0</v>
      </c>
      <c r="K60" s="47"/>
      <c r="AU60" s="20" t="s">
        <v>111</v>
      </c>
    </row>
    <row r="61" s="8" customFormat="1" ht="24.96" customHeight="1">
      <c r="B61" s="185"/>
      <c r="C61" s="186"/>
      <c r="D61" s="187" t="s">
        <v>303</v>
      </c>
      <c r="E61" s="188"/>
      <c r="F61" s="188"/>
      <c r="G61" s="188"/>
      <c r="H61" s="188"/>
      <c r="I61" s="189"/>
      <c r="J61" s="190">
        <f>J85</f>
        <v>0</v>
      </c>
      <c r="K61" s="191"/>
    </row>
    <row r="62" s="8" customFormat="1" ht="24.96" customHeight="1">
      <c r="B62" s="185"/>
      <c r="C62" s="186"/>
      <c r="D62" s="187" t="s">
        <v>304</v>
      </c>
      <c r="E62" s="188"/>
      <c r="F62" s="188"/>
      <c r="G62" s="188"/>
      <c r="H62" s="188"/>
      <c r="I62" s="189"/>
      <c r="J62" s="190">
        <f>J118</f>
        <v>0</v>
      </c>
      <c r="K62" s="191"/>
    </row>
    <row r="63" s="1" customFormat="1" ht="21.84" customHeight="1">
      <c r="B63" s="42"/>
      <c r="C63" s="43"/>
      <c r="D63" s="43"/>
      <c r="E63" s="43"/>
      <c r="F63" s="43"/>
      <c r="G63" s="43"/>
      <c r="H63" s="43"/>
      <c r="I63" s="152"/>
      <c r="J63" s="43"/>
      <c r="K63" s="47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174"/>
      <c r="J64" s="64"/>
      <c r="K64" s="65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77"/>
      <c r="J68" s="67"/>
      <c r="K68" s="67"/>
      <c r="L68" s="68"/>
    </row>
    <row r="69" s="1" customFormat="1" ht="36.96" customHeight="1">
      <c r="B69" s="42"/>
      <c r="C69" s="69" t="s">
        <v>118</v>
      </c>
      <c r="D69" s="70"/>
      <c r="E69" s="70"/>
      <c r="F69" s="70"/>
      <c r="G69" s="70"/>
      <c r="H69" s="70"/>
      <c r="I69" s="192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92"/>
      <c r="J70" s="70"/>
      <c r="K70" s="70"/>
      <c r="L70" s="68"/>
    </row>
    <row r="71" s="1" customFormat="1" ht="14.4" customHeight="1">
      <c r="B71" s="42"/>
      <c r="C71" s="72" t="s">
        <v>18</v>
      </c>
      <c r="D71" s="70"/>
      <c r="E71" s="70"/>
      <c r="F71" s="70"/>
      <c r="G71" s="70"/>
      <c r="H71" s="70"/>
      <c r="I71" s="192"/>
      <c r="J71" s="70"/>
      <c r="K71" s="70"/>
      <c r="L71" s="68"/>
    </row>
    <row r="72" s="1" customFormat="1" ht="16.5" customHeight="1">
      <c r="B72" s="42"/>
      <c r="C72" s="70"/>
      <c r="D72" s="70"/>
      <c r="E72" s="193" t="str">
        <f>E7</f>
        <v>Rekonstrukce odborných učeben v Karviné - školy I - interiér</v>
      </c>
      <c r="F72" s="72"/>
      <c r="G72" s="72"/>
      <c r="H72" s="72"/>
      <c r="I72" s="192"/>
      <c r="J72" s="70"/>
      <c r="K72" s="70"/>
      <c r="L72" s="68"/>
    </row>
    <row r="73">
      <c r="B73" s="24"/>
      <c r="C73" s="72" t="s">
        <v>103</v>
      </c>
      <c r="D73" s="194"/>
      <c r="E73" s="194"/>
      <c r="F73" s="194"/>
      <c r="G73" s="194"/>
      <c r="H73" s="194"/>
      <c r="I73" s="144"/>
      <c r="J73" s="194"/>
      <c r="K73" s="194"/>
      <c r="L73" s="195"/>
    </row>
    <row r="74" s="1" customFormat="1" ht="16.5" customHeight="1">
      <c r="B74" s="42"/>
      <c r="C74" s="70"/>
      <c r="D74" s="70"/>
      <c r="E74" s="193" t="s">
        <v>301</v>
      </c>
      <c r="F74" s="70"/>
      <c r="G74" s="70"/>
      <c r="H74" s="70"/>
      <c r="I74" s="192"/>
      <c r="J74" s="70"/>
      <c r="K74" s="70"/>
      <c r="L74" s="68"/>
    </row>
    <row r="75" s="1" customFormat="1" ht="14.4" customHeight="1">
      <c r="B75" s="42"/>
      <c r="C75" s="72" t="s">
        <v>105</v>
      </c>
      <c r="D75" s="70"/>
      <c r="E75" s="70"/>
      <c r="F75" s="70"/>
      <c r="G75" s="70"/>
      <c r="H75" s="70"/>
      <c r="I75" s="192"/>
      <c r="J75" s="70"/>
      <c r="K75" s="70"/>
      <c r="L75" s="68"/>
    </row>
    <row r="76" s="1" customFormat="1" ht="17.25" customHeight="1">
      <c r="B76" s="42"/>
      <c r="C76" s="70"/>
      <c r="D76" s="70"/>
      <c r="E76" s="78" t="str">
        <f>E11</f>
        <v xml:space="preserve">006 - Interiér cvičná kuchyně </v>
      </c>
      <c r="F76" s="70"/>
      <c r="G76" s="70"/>
      <c r="H76" s="70"/>
      <c r="I76" s="192"/>
      <c r="J76" s="70"/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92"/>
      <c r="J77" s="70"/>
      <c r="K77" s="70"/>
      <c r="L77" s="68"/>
    </row>
    <row r="78" s="1" customFormat="1" ht="18" customHeight="1">
      <c r="B78" s="42"/>
      <c r="C78" s="72" t="s">
        <v>23</v>
      </c>
      <c r="D78" s="70"/>
      <c r="E78" s="70"/>
      <c r="F78" s="196" t="str">
        <f>F14</f>
        <v xml:space="preserve"> </v>
      </c>
      <c r="G78" s="70"/>
      <c r="H78" s="70"/>
      <c r="I78" s="197" t="s">
        <v>25</v>
      </c>
      <c r="J78" s="81" t="str">
        <f>IF(J14="","",J14)</f>
        <v>4. 9. 2017</v>
      </c>
      <c r="K78" s="70"/>
      <c r="L78" s="68"/>
    </row>
    <row r="79" s="1" customFormat="1" ht="6.96" customHeight="1">
      <c r="B79" s="42"/>
      <c r="C79" s="70"/>
      <c r="D79" s="70"/>
      <c r="E79" s="70"/>
      <c r="F79" s="70"/>
      <c r="G79" s="70"/>
      <c r="H79" s="70"/>
      <c r="I79" s="192"/>
      <c r="J79" s="70"/>
      <c r="K79" s="70"/>
      <c r="L79" s="68"/>
    </row>
    <row r="80" s="1" customFormat="1">
      <c r="B80" s="42"/>
      <c r="C80" s="72" t="s">
        <v>27</v>
      </c>
      <c r="D80" s="70"/>
      <c r="E80" s="70"/>
      <c r="F80" s="196" t="str">
        <f>E17</f>
        <v xml:space="preserve"> </v>
      </c>
      <c r="G80" s="70"/>
      <c r="H80" s="70"/>
      <c r="I80" s="197" t="s">
        <v>32</v>
      </c>
      <c r="J80" s="196" t="str">
        <f>E23</f>
        <v xml:space="preserve"> </v>
      </c>
      <c r="K80" s="70"/>
      <c r="L80" s="68"/>
    </row>
    <row r="81" s="1" customFormat="1" ht="14.4" customHeight="1">
      <c r="B81" s="42"/>
      <c r="C81" s="72" t="s">
        <v>30</v>
      </c>
      <c r="D81" s="70"/>
      <c r="E81" s="70"/>
      <c r="F81" s="196" t="str">
        <f>IF(E20="","",E20)</f>
        <v/>
      </c>
      <c r="G81" s="70"/>
      <c r="H81" s="70"/>
      <c r="I81" s="192"/>
      <c r="J81" s="70"/>
      <c r="K81" s="70"/>
      <c r="L81" s="68"/>
    </row>
    <row r="82" s="1" customFormat="1" ht="10.32" customHeight="1">
      <c r="B82" s="42"/>
      <c r="C82" s="70"/>
      <c r="D82" s="70"/>
      <c r="E82" s="70"/>
      <c r="F82" s="70"/>
      <c r="G82" s="70"/>
      <c r="H82" s="70"/>
      <c r="I82" s="192"/>
      <c r="J82" s="70"/>
      <c r="K82" s="70"/>
      <c r="L82" s="68"/>
    </row>
    <row r="83" s="9" customFormat="1" ht="29.28" customHeight="1">
      <c r="B83" s="198"/>
      <c r="C83" s="199" t="s">
        <v>119</v>
      </c>
      <c r="D83" s="200" t="s">
        <v>54</v>
      </c>
      <c r="E83" s="200" t="s">
        <v>50</v>
      </c>
      <c r="F83" s="200" t="s">
        <v>120</v>
      </c>
      <c r="G83" s="200" t="s">
        <v>121</v>
      </c>
      <c r="H83" s="200" t="s">
        <v>122</v>
      </c>
      <c r="I83" s="201" t="s">
        <v>123</v>
      </c>
      <c r="J83" s="200" t="s">
        <v>109</v>
      </c>
      <c r="K83" s="202" t="s">
        <v>124</v>
      </c>
      <c r="L83" s="203"/>
      <c r="M83" s="98" t="s">
        <v>125</v>
      </c>
      <c r="N83" s="99" t="s">
        <v>39</v>
      </c>
      <c r="O83" s="99" t="s">
        <v>126</v>
      </c>
      <c r="P83" s="99" t="s">
        <v>127</v>
      </c>
      <c r="Q83" s="99" t="s">
        <v>128</v>
      </c>
      <c r="R83" s="99" t="s">
        <v>129</v>
      </c>
      <c r="S83" s="99" t="s">
        <v>130</v>
      </c>
      <c r="T83" s="100" t="s">
        <v>131</v>
      </c>
    </row>
    <row r="84" s="1" customFormat="1" ht="29.28" customHeight="1">
      <c r="B84" s="42"/>
      <c r="C84" s="104" t="s">
        <v>110</v>
      </c>
      <c r="D84" s="70"/>
      <c r="E84" s="70"/>
      <c r="F84" s="70"/>
      <c r="G84" s="70"/>
      <c r="H84" s="70"/>
      <c r="I84" s="192"/>
      <c r="J84" s="204">
        <f>BK84</f>
        <v>0</v>
      </c>
      <c r="K84" s="70"/>
      <c r="L84" s="68"/>
      <c r="M84" s="101"/>
      <c r="N84" s="102"/>
      <c r="O84" s="102"/>
      <c r="P84" s="205">
        <f>P85+P118</f>
        <v>0</v>
      </c>
      <c r="Q84" s="102"/>
      <c r="R84" s="205">
        <f>R85+R118</f>
        <v>0</v>
      </c>
      <c r="S84" s="102"/>
      <c r="T84" s="206">
        <f>T85+T118</f>
        <v>0</v>
      </c>
      <c r="AT84" s="20" t="s">
        <v>68</v>
      </c>
      <c r="AU84" s="20" t="s">
        <v>111</v>
      </c>
      <c r="BK84" s="207">
        <f>BK85+BK118</f>
        <v>0</v>
      </c>
    </row>
    <row r="85" s="10" customFormat="1" ht="37.44" customHeight="1">
      <c r="B85" s="208"/>
      <c r="C85" s="209"/>
      <c r="D85" s="210" t="s">
        <v>68</v>
      </c>
      <c r="E85" s="211" t="s">
        <v>132</v>
      </c>
      <c r="F85" s="211" t="s">
        <v>305</v>
      </c>
      <c r="G85" s="209"/>
      <c r="H85" s="209"/>
      <c r="I85" s="212"/>
      <c r="J85" s="213">
        <f>BK85</f>
        <v>0</v>
      </c>
      <c r="K85" s="209"/>
      <c r="L85" s="214"/>
      <c r="M85" s="215"/>
      <c r="N85" s="216"/>
      <c r="O85" s="216"/>
      <c r="P85" s="217">
        <f>SUM(P86:P117)</f>
        <v>0</v>
      </c>
      <c r="Q85" s="216"/>
      <c r="R85" s="217">
        <f>SUM(R86:R117)</f>
        <v>0</v>
      </c>
      <c r="S85" s="216"/>
      <c r="T85" s="218">
        <f>SUM(T86:T117)</f>
        <v>0</v>
      </c>
      <c r="AR85" s="219" t="s">
        <v>76</v>
      </c>
      <c r="AT85" s="220" t="s">
        <v>68</v>
      </c>
      <c r="AU85" s="220" t="s">
        <v>69</v>
      </c>
      <c r="AY85" s="219" t="s">
        <v>134</v>
      </c>
      <c r="BK85" s="221">
        <f>SUM(BK86:BK117)</f>
        <v>0</v>
      </c>
    </row>
    <row r="86" s="1" customFormat="1" ht="16.5" customHeight="1">
      <c r="B86" s="42"/>
      <c r="C86" s="222" t="s">
        <v>76</v>
      </c>
      <c r="D86" s="222" t="s">
        <v>135</v>
      </c>
      <c r="E86" s="223" t="s">
        <v>136</v>
      </c>
      <c r="F86" s="224" t="s">
        <v>169</v>
      </c>
      <c r="G86" s="225" t="s">
        <v>138</v>
      </c>
      <c r="H86" s="226">
        <v>1</v>
      </c>
      <c r="I86" s="227"/>
      <c r="J86" s="228">
        <f>ROUND(I86*H86,2)</f>
        <v>0</v>
      </c>
      <c r="K86" s="224" t="s">
        <v>21</v>
      </c>
      <c r="L86" s="68"/>
      <c r="M86" s="229" t="s">
        <v>21</v>
      </c>
      <c r="N86" s="230" t="s">
        <v>40</v>
      </c>
      <c r="O86" s="43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AR86" s="20" t="s">
        <v>139</v>
      </c>
      <c r="AT86" s="20" t="s">
        <v>135</v>
      </c>
      <c r="AU86" s="20" t="s">
        <v>76</v>
      </c>
      <c r="AY86" s="20" t="s">
        <v>134</v>
      </c>
      <c r="BE86" s="233">
        <f>IF(N86="základní",J86,0)</f>
        <v>0</v>
      </c>
      <c r="BF86" s="233">
        <f>IF(N86="snížená",J86,0)</f>
        <v>0</v>
      </c>
      <c r="BG86" s="233">
        <f>IF(N86="zákl. přenesená",J86,0)</f>
        <v>0</v>
      </c>
      <c r="BH86" s="233">
        <f>IF(N86="sníž. přenesená",J86,0)</f>
        <v>0</v>
      </c>
      <c r="BI86" s="233">
        <f>IF(N86="nulová",J86,0)</f>
        <v>0</v>
      </c>
      <c r="BJ86" s="20" t="s">
        <v>76</v>
      </c>
      <c r="BK86" s="233">
        <f>ROUND(I86*H86,2)</f>
        <v>0</v>
      </c>
      <c r="BL86" s="20" t="s">
        <v>139</v>
      </c>
      <c r="BM86" s="20" t="s">
        <v>79</v>
      </c>
    </row>
    <row r="87" s="1" customFormat="1">
      <c r="B87" s="42"/>
      <c r="C87" s="70"/>
      <c r="D87" s="234" t="s">
        <v>140</v>
      </c>
      <c r="E87" s="70"/>
      <c r="F87" s="235" t="s">
        <v>141</v>
      </c>
      <c r="G87" s="70"/>
      <c r="H87" s="70"/>
      <c r="I87" s="192"/>
      <c r="J87" s="70"/>
      <c r="K87" s="70"/>
      <c r="L87" s="68"/>
      <c r="M87" s="236"/>
      <c r="N87" s="43"/>
      <c r="O87" s="43"/>
      <c r="P87" s="43"/>
      <c r="Q87" s="43"/>
      <c r="R87" s="43"/>
      <c r="S87" s="43"/>
      <c r="T87" s="91"/>
      <c r="AT87" s="20" t="s">
        <v>140</v>
      </c>
      <c r="AU87" s="20" t="s">
        <v>76</v>
      </c>
    </row>
    <row r="88" s="1" customFormat="1" ht="16.5" customHeight="1">
      <c r="B88" s="42"/>
      <c r="C88" s="222" t="s">
        <v>79</v>
      </c>
      <c r="D88" s="222" t="s">
        <v>135</v>
      </c>
      <c r="E88" s="223" t="s">
        <v>142</v>
      </c>
      <c r="F88" s="224" t="s">
        <v>306</v>
      </c>
      <c r="G88" s="225" t="s">
        <v>138</v>
      </c>
      <c r="H88" s="226">
        <v>4</v>
      </c>
      <c r="I88" s="227"/>
      <c r="J88" s="228">
        <f>ROUND(I88*H88,2)</f>
        <v>0</v>
      </c>
      <c r="K88" s="224" t="s">
        <v>21</v>
      </c>
      <c r="L88" s="68"/>
      <c r="M88" s="229" t="s">
        <v>21</v>
      </c>
      <c r="N88" s="230" t="s">
        <v>40</v>
      </c>
      <c r="O88" s="43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0" t="s">
        <v>139</v>
      </c>
      <c r="AT88" s="20" t="s">
        <v>135</v>
      </c>
      <c r="AU88" s="20" t="s">
        <v>76</v>
      </c>
      <c r="AY88" s="20" t="s">
        <v>134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0" t="s">
        <v>76</v>
      </c>
      <c r="BK88" s="233">
        <f>ROUND(I88*H88,2)</f>
        <v>0</v>
      </c>
      <c r="BL88" s="20" t="s">
        <v>139</v>
      </c>
      <c r="BM88" s="20" t="s">
        <v>139</v>
      </c>
    </row>
    <row r="89" s="1" customFormat="1">
      <c r="B89" s="42"/>
      <c r="C89" s="70"/>
      <c r="D89" s="234" t="s">
        <v>140</v>
      </c>
      <c r="E89" s="70"/>
      <c r="F89" s="235" t="s">
        <v>141</v>
      </c>
      <c r="G89" s="70"/>
      <c r="H89" s="70"/>
      <c r="I89" s="192"/>
      <c r="J89" s="70"/>
      <c r="K89" s="70"/>
      <c r="L89" s="68"/>
      <c r="M89" s="236"/>
      <c r="N89" s="43"/>
      <c r="O89" s="43"/>
      <c r="P89" s="43"/>
      <c r="Q89" s="43"/>
      <c r="R89" s="43"/>
      <c r="S89" s="43"/>
      <c r="T89" s="91"/>
      <c r="AT89" s="20" t="s">
        <v>140</v>
      </c>
      <c r="AU89" s="20" t="s">
        <v>76</v>
      </c>
    </row>
    <row r="90" s="1" customFormat="1" ht="16.5" customHeight="1">
      <c r="B90" s="42"/>
      <c r="C90" s="222" t="s">
        <v>144</v>
      </c>
      <c r="D90" s="222" t="s">
        <v>135</v>
      </c>
      <c r="E90" s="223" t="s">
        <v>145</v>
      </c>
      <c r="F90" s="224" t="s">
        <v>307</v>
      </c>
      <c r="G90" s="225" t="s">
        <v>138</v>
      </c>
      <c r="H90" s="226">
        <v>1</v>
      </c>
      <c r="I90" s="227"/>
      <c r="J90" s="228">
        <f>ROUND(I90*H90,2)</f>
        <v>0</v>
      </c>
      <c r="K90" s="224" t="s">
        <v>21</v>
      </c>
      <c r="L90" s="68"/>
      <c r="M90" s="229" t="s">
        <v>21</v>
      </c>
      <c r="N90" s="230" t="s">
        <v>40</v>
      </c>
      <c r="O90" s="43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0" t="s">
        <v>139</v>
      </c>
      <c r="AT90" s="20" t="s">
        <v>135</v>
      </c>
      <c r="AU90" s="20" t="s">
        <v>76</v>
      </c>
      <c r="AY90" s="20" t="s">
        <v>134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0" t="s">
        <v>76</v>
      </c>
      <c r="BK90" s="233">
        <f>ROUND(I90*H90,2)</f>
        <v>0</v>
      </c>
      <c r="BL90" s="20" t="s">
        <v>139</v>
      </c>
      <c r="BM90" s="20" t="s">
        <v>147</v>
      </c>
    </row>
    <row r="91" s="1" customFormat="1">
      <c r="B91" s="42"/>
      <c r="C91" s="70"/>
      <c r="D91" s="234" t="s">
        <v>140</v>
      </c>
      <c r="E91" s="70"/>
      <c r="F91" s="235" t="s">
        <v>141</v>
      </c>
      <c r="G91" s="70"/>
      <c r="H91" s="70"/>
      <c r="I91" s="192"/>
      <c r="J91" s="70"/>
      <c r="K91" s="70"/>
      <c r="L91" s="68"/>
      <c r="M91" s="236"/>
      <c r="N91" s="43"/>
      <c r="O91" s="43"/>
      <c r="P91" s="43"/>
      <c r="Q91" s="43"/>
      <c r="R91" s="43"/>
      <c r="S91" s="43"/>
      <c r="T91" s="91"/>
      <c r="AT91" s="20" t="s">
        <v>140</v>
      </c>
      <c r="AU91" s="20" t="s">
        <v>76</v>
      </c>
    </row>
    <row r="92" s="1" customFormat="1" ht="16.5" customHeight="1">
      <c r="B92" s="42"/>
      <c r="C92" s="222" t="s">
        <v>139</v>
      </c>
      <c r="D92" s="222" t="s">
        <v>135</v>
      </c>
      <c r="E92" s="223" t="s">
        <v>148</v>
      </c>
      <c r="F92" s="224" t="s">
        <v>308</v>
      </c>
      <c r="G92" s="225" t="s">
        <v>138</v>
      </c>
      <c r="H92" s="226">
        <v>1</v>
      </c>
      <c r="I92" s="227"/>
      <c r="J92" s="228">
        <f>ROUND(I92*H92,2)</f>
        <v>0</v>
      </c>
      <c r="K92" s="224" t="s">
        <v>21</v>
      </c>
      <c r="L92" s="68"/>
      <c r="M92" s="229" t="s">
        <v>21</v>
      </c>
      <c r="N92" s="230" t="s">
        <v>40</v>
      </c>
      <c r="O92" s="43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0" t="s">
        <v>139</v>
      </c>
      <c r="AT92" s="20" t="s">
        <v>135</v>
      </c>
      <c r="AU92" s="20" t="s">
        <v>76</v>
      </c>
      <c r="AY92" s="20" t="s">
        <v>134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0" t="s">
        <v>76</v>
      </c>
      <c r="BK92" s="233">
        <f>ROUND(I92*H92,2)</f>
        <v>0</v>
      </c>
      <c r="BL92" s="20" t="s">
        <v>139</v>
      </c>
      <c r="BM92" s="20" t="s">
        <v>150</v>
      </c>
    </row>
    <row r="93" s="1" customFormat="1">
      <c r="B93" s="42"/>
      <c r="C93" s="70"/>
      <c r="D93" s="234" t="s">
        <v>140</v>
      </c>
      <c r="E93" s="70"/>
      <c r="F93" s="235" t="s">
        <v>141</v>
      </c>
      <c r="G93" s="70"/>
      <c r="H93" s="70"/>
      <c r="I93" s="192"/>
      <c r="J93" s="70"/>
      <c r="K93" s="70"/>
      <c r="L93" s="68"/>
      <c r="M93" s="236"/>
      <c r="N93" s="43"/>
      <c r="O93" s="43"/>
      <c r="P93" s="43"/>
      <c r="Q93" s="43"/>
      <c r="R93" s="43"/>
      <c r="S93" s="43"/>
      <c r="T93" s="91"/>
      <c r="AT93" s="20" t="s">
        <v>140</v>
      </c>
      <c r="AU93" s="20" t="s">
        <v>76</v>
      </c>
    </row>
    <row r="94" s="1" customFormat="1" ht="16.5" customHeight="1">
      <c r="B94" s="42"/>
      <c r="C94" s="222" t="s">
        <v>151</v>
      </c>
      <c r="D94" s="222" t="s">
        <v>135</v>
      </c>
      <c r="E94" s="223" t="s">
        <v>152</v>
      </c>
      <c r="F94" s="224" t="s">
        <v>309</v>
      </c>
      <c r="G94" s="225" t="s">
        <v>138</v>
      </c>
      <c r="H94" s="226">
        <v>1</v>
      </c>
      <c r="I94" s="227"/>
      <c r="J94" s="228">
        <f>ROUND(I94*H94,2)</f>
        <v>0</v>
      </c>
      <c r="K94" s="224" t="s">
        <v>21</v>
      </c>
      <c r="L94" s="68"/>
      <c r="M94" s="229" t="s">
        <v>21</v>
      </c>
      <c r="N94" s="230" t="s">
        <v>40</v>
      </c>
      <c r="O94" s="43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AR94" s="20" t="s">
        <v>139</v>
      </c>
      <c r="AT94" s="20" t="s">
        <v>135</v>
      </c>
      <c r="AU94" s="20" t="s">
        <v>76</v>
      </c>
      <c r="AY94" s="20" t="s">
        <v>134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20" t="s">
        <v>76</v>
      </c>
      <c r="BK94" s="233">
        <f>ROUND(I94*H94,2)</f>
        <v>0</v>
      </c>
      <c r="BL94" s="20" t="s">
        <v>139</v>
      </c>
      <c r="BM94" s="20" t="s">
        <v>154</v>
      </c>
    </row>
    <row r="95" s="1" customFormat="1">
      <c r="B95" s="42"/>
      <c r="C95" s="70"/>
      <c r="D95" s="234" t="s">
        <v>140</v>
      </c>
      <c r="E95" s="70"/>
      <c r="F95" s="235" t="s">
        <v>141</v>
      </c>
      <c r="G95" s="70"/>
      <c r="H95" s="70"/>
      <c r="I95" s="192"/>
      <c r="J95" s="70"/>
      <c r="K95" s="70"/>
      <c r="L95" s="68"/>
      <c r="M95" s="236"/>
      <c r="N95" s="43"/>
      <c r="O95" s="43"/>
      <c r="P95" s="43"/>
      <c r="Q95" s="43"/>
      <c r="R95" s="43"/>
      <c r="S95" s="43"/>
      <c r="T95" s="91"/>
      <c r="AT95" s="20" t="s">
        <v>140</v>
      </c>
      <c r="AU95" s="20" t="s">
        <v>76</v>
      </c>
    </row>
    <row r="96" s="1" customFormat="1" ht="16.5" customHeight="1">
      <c r="B96" s="42"/>
      <c r="C96" s="222" t="s">
        <v>147</v>
      </c>
      <c r="D96" s="222" t="s">
        <v>135</v>
      </c>
      <c r="E96" s="223" t="s">
        <v>155</v>
      </c>
      <c r="F96" s="224" t="s">
        <v>310</v>
      </c>
      <c r="G96" s="225" t="s">
        <v>138</v>
      </c>
      <c r="H96" s="226">
        <v>1</v>
      </c>
      <c r="I96" s="227"/>
      <c r="J96" s="228">
        <f>ROUND(I96*H96,2)</f>
        <v>0</v>
      </c>
      <c r="K96" s="224" t="s">
        <v>21</v>
      </c>
      <c r="L96" s="68"/>
      <c r="M96" s="229" t="s">
        <v>21</v>
      </c>
      <c r="N96" s="230" t="s">
        <v>40</v>
      </c>
      <c r="O96" s="43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0" t="s">
        <v>139</v>
      </c>
      <c r="AT96" s="20" t="s">
        <v>135</v>
      </c>
      <c r="AU96" s="20" t="s">
        <v>76</v>
      </c>
      <c r="AY96" s="20" t="s">
        <v>134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0" t="s">
        <v>76</v>
      </c>
      <c r="BK96" s="233">
        <f>ROUND(I96*H96,2)</f>
        <v>0</v>
      </c>
      <c r="BL96" s="20" t="s">
        <v>139</v>
      </c>
      <c r="BM96" s="20" t="s">
        <v>157</v>
      </c>
    </row>
    <row r="97" s="1" customFormat="1">
      <c r="B97" s="42"/>
      <c r="C97" s="70"/>
      <c r="D97" s="234" t="s">
        <v>140</v>
      </c>
      <c r="E97" s="70"/>
      <c r="F97" s="235" t="s">
        <v>141</v>
      </c>
      <c r="G97" s="70"/>
      <c r="H97" s="70"/>
      <c r="I97" s="192"/>
      <c r="J97" s="70"/>
      <c r="K97" s="70"/>
      <c r="L97" s="68"/>
      <c r="M97" s="236"/>
      <c r="N97" s="43"/>
      <c r="O97" s="43"/>
      <c r="P97" s="43"/>
      <c r="Q97" s="43"/>
      <c r="R97" s="43"/>
      <c r="S97" s="43"/>
      <c r="T97" s="91"/>
      <c r="AT97" s="20" t="s">
        <v>140</v>
      </c>
      <c r="AU97" s="20" t="s">
        <v>76</v>
      </c>
    </row>
    <row r="98" s="1" customFormat="1" ht="16.5" customHeight="1">
      <c r="B98" s="42"/>
      <c r="C98" s="222" t="s">
        <v>158</v>
      </c>
      <c r="D98" s="222" t="s">
        <v>135</v>
      </c>
      <c r="E98" s="223" t="s">
        <v>159</v>
      </c>
      <c r="F98" s="224" t="s">
        <v>311</v>
      </c>
      <c r="G98" s="225" t="s">
        <v>138</v>
      </c>
      <c r="H98" s="226">
        <v>1</v>
      </c>
      <c r="I98" s="227"/>
      <c r="J98" s="228">
        <f>ROUND(I98*H98,2)</f>
        <v>0</v>
      </c>
      <c r="K98" s="224" t="s">
        <v>21</v>
      </c>
      <c r="L98" s="68"/>
      <c r="M98" s="229" t="s">
        <v>21</v>
      </c>
      <c r="N98" s="230" t="s">
        <v>40</v>
      </c>
      <c r="O98" s="43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0" t="s">
        <v>139</v>
      </c>
      <c r="AT98" s="20" t="s">
        <v>135</v>
      </c>
      <c r="AU98" s="20" t="s">
        <v>76</v>
      </c>
      <c r="AY98" s="20" t="s">
        <v>134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0" t="s">
        <v>76</v>
      </c>
      <c r="BK98" s="233">
        <f>ROUND(I98*H98,2)</f>
        <v>0</v>
      </c>
      <c r="BL98" s="20" t="s">
        <v>139</v>
      </c>
      <c r="BM98" s="20" t="s">
        <v>161</v>
      </c>
    </row>
    <row r="99" s="1" customFormat="1">
      <c r="B99" s="42"/>
      <c r="C99" s="70"/>
      <c r="D99" s="234" t="s">
        <v>140</v>
      </c>
      <c r="E99" s="70"/>
      <c r="F99" s="235" t="s">
        <v>141</v>
      </c>
      <c r="G99" s="70"/>
      <c r="H99" s="70"/>
      <c r="I99" s="192"/>
      <c r="J99" s="70"/>
      <c r="K99" s="70"/>
      <c r="L99" s="68"/>
      <c r="M99" s="236"/>
      <c r="N99" s="43"/>
      <c r="O99" s="43"/>
      <c r="P99" s="43"/>
      <c r="Q99" s="43"/>
      <c r="R99" s="43"/>
      <c r="S99" s="43"/>
      <c r="T99" s="91"/>
      <c r="AT99" s="20" t="s">
        <v>140</v>
      </c>
      <c r="AU99" s="20" t="s">
        <v>76</v>
      </c>
    </row>
    <row r="100" s="1" customFormat="1" ht="16.5" customHeight="1">
      <c r="B100" s="42"/>
      <c r="C100" s="222" t="s">
        <v>150</v>
      </c>
      <c r="D100" s="222" t="s">
        <v>135</v>
      </c>
      <c r="E100" s="223" t="s">
        <v>162</v>
      </c>
      <c r="F100" s="224" t="s">
        <v>143</v>
      </c>
      <c r="G100" s="225" t="s">
        <v>138</v>
      </c>
      <c r="H100" s="226">
        <v>2</v>
      </c>
      <c r="I100" s="227"/>
      <c r="J100" s="228">
        <f>ROUND(I100*H100,2)</f>
        <v>0</v>
      </c>
      <c r="K100" s="224" t="s">
        <v>21</v>
      </c>
      <c r="L100" s="68"/>
      <c r="M100" s="229" t="s">
        <v>21</v>
      </c>
      <c r="N100" s="230" t="s">
        <v>40</v>
      </c>
      <c r="O100" s="43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AR100" s="20" t="s">
        <v>139</v>
      </c>
      <c r="AT100" s="20" t="s">
        <v>135</v>
      </c>
      <c r="AU100" s="20" t="s">
        <v>76</v>
      </c>
      <c r="AY100" s="20" t="s">
        <v>134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0" t="s">
        <v>76</v>
      </c>
      <c r="BK100" s="233">
        <f>ROUND(I100*H100,2)</f>
        <v>0</v>
      </c>
      <c r="BL100" s="20" t="s">
        <v>139</v>
      </c>
      <c r="BM100" s="20" t="s">
        <v>164</v>
      </c>
    </row>
    <row r="101" s="1" customFormat="1">
      <c r="B101" s="42"/>
      <c r="C101" s="70"/>
      <c r="D101" s="234" t="s">
        <v>140</v>
      </c>
      <c r="E101" s="70"/>
      <c r="F101" s="235" t="s">
        <v>141</v>
      </c>
      <c r="G101" s="70"/>
      <c r="H101" s="70"/>
      <c r="I101" s="192"/>
      <c r="J101" s="70"/>
      <c r="K101" s="70"/>
      <c r="L101" s="68"/>
      <c r="M101" s="236"/>
      <c r="N101" s="43"/>
      <c r="O101" s="43"/>
      <c r="P101" s="43"/>
      <c r="Q101" s="43"/>
      <c r="R101" s="43"/>
      <c r="S101" s="43"/>
      <c r="T101" s="91"/>
      <c r="AT101" s="20" t="s">
        <v>140</v>
      </c>
      <c r="AU101" s="20" t="s">
        <v>76</v>
      </c>
    </row>
    <row r="102" s="1" customFormat="1" ht="16.5" customHeight="1">
      <c r="B102" s="42"/>
      <c r="C102" s="222" t="s">
        <v>167</v>
      </c>
      <c r="D102" s="222" t="s">
        <v>135</v>
      </c>
      <c r="E102" s="223" t="s">
        <v>270</v>
      </c>
      <c r="F102" s="224" t="s">
        <v>312</v>
      </c>
      <c r="G102" s="225" t="s">
        <v>138</v>
      </c>
      <c r="H102" s="226">
        <v>4</v>
      </c>
      <c r="I102" s="227"/>
      <c r="J102" s="228">
        <f>ROUND(I102*H102,2)</f>
        <v>0</v>
      </c>
      <c r="K102" s="224" t="s">
        <v>21</v>
      </c>
      <c r="L102" s="68"/>
      <c r="M102" s="229" t="s">
        <v>21</v>
      </c>
      <c r="N102" s="230" t="s">
        <v>40</v>
      </c>
      <c r="O102" s="43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0" t="s">
        <v>139</v>
      </c>
      <c r="AT102" s="20" t="s">
        <v>135</v>
      </c>
      <c r="AU102" s="20" t="s">
        <v>76</v>
      </c>
      <c r="AY102" s="20" t="s">
        <v>134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0" t="s">
        <v>76</v>
      </c>
      <c r="BK102" s="233">
        <f>ROUND(I102*H102,2)</f>
        <v>0</v>
      </c>
      <c r="BL102" s="20" t="s">
        <v>139</v>
      </c>
      <c r="BM102" s="20" t="s">
        <v>170</v>
      </c>
    </row>
    <row r="103" s="1" customFormat="1">
      <c r="B103" s="42"/>
      <c r="C103" s="70"/>
      <c r="D103" s="234" t="s">
        <v>140</v>
      </c>
      <c r="E103" s="70"/>
      <c r="F103" s="235" t="s">
        <v>141</v>
      </c>
      <c r="G103" s="70"/>
      <c r="H103" s="70"/>
      <c r="I103" s="192"/>
      <c r="J103" s="70"/>
      <c r="K103" s="70"/>
      <c r="L103" s="68"/>
      <c r="M103" s="236"/>
      <c r="N103" s="43"/>
      <c r="O103" s="43"/>
      <c r="P103" s="43"/>
      <c r="Q103" s="43"/>
      <c r="R103" s="43"/>
      <c r="S103" s="43"/>
      <c r="T103" s="91"/>
      <c r="AT103" s="20" t="s">
        <v>140</v>
      </c>
      <c r="AU103" s="20" t="s">
        <v>76</v>
      </c>
    </row>
    <row r="104" s="1" customFormat="1" ht="16.5" customHeight="1">
      <c r="B104" s="42"/>
      <c r="C104" s="222" t="s">
        <v>154</v>
      </c>
      <c r="D104" s="222" t="s">
        <v>135</v>
      </c>
      <c r="E104" s="223" t="s">
        <v>272</v>
      </c>
      <c r="F104" s="224" t="s">
        <v>313</v>
      </c>
      <c r="G104" s="225" t="s">
        <v>138</v>
      </c>
      <c r="H104" s="226">
        <v>4</v>
      </c>
      <c r="I104" s="227"/>
      <c r="J104" s="228">
        <f>ROUND(I104*H104,2)</f>
        <v>0</v>
      </c>
      <c r="K104" s="224" t="s">
        <v>21</v>
      </c>
      <c r="L104" s="68"/>
      <c r="M104" s="229" t="s">
        <v>21</v>
      </c>
      <c r="N104" s="230" t="s">
        <v>40</v>
      </c>
      <c r="O104" s="43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AR104" s="20" t="s">
        <v>139</v>
      </c>
      <c r="AT104" s="20" t="s">
        <v>135</v>
      </c>
      <c r="AU104" s="20" t="s">
        <v>76</v>
      </c>
      <c r="AY104" s="20" t="s">
        <v>134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0" t="s">
        <v>76</v>
      </c>
      <c r="BK104" s="233">
        <f>ROUND(I104*H104,2)</f>
        <v>0</v>
      </c>
      <c r="BL104" s="20" t="s">
        <v>139</v>
      </c>
      <c r="BM104" s="20" t="s">
        <v>173</v>
      </c>
    </row>
    <row r="105" s="1" customFormat="1">
      <c r="B105" s="42"/>
      <c r="C105" s="70"/>
      <c r="D105" s="234" t="s">
        <v>140</v>
      </c>
      <c r="E105" s="70"/>
      <c r="F105" s="235" t="s">
        <v>141</v>
      </c>
      <c r="G105" s="70"/>
      <c r="H105" s="70"/>
      <c r="I105" s="192"/>
      <c r="J105" s="70"/>
      <c r="K105" s="70"/>
      <c r="L105" s="68"/>
      <c r="M105" s="236"/>
      <c r="N105" s="43"/>
      <c r="O105" s="43"/>
      <c r="P105" s="43"/>
      <c r="Q105" s="43"/>
      <c r="R105" s="43"/>
      <c r="S105" s="43"/>
      <c r="T105" s="91"/>
      <c r="AT105" s="20" t="s">
        <v>140</v>
      </c>
      <c r="AU105" s="20" t="s">
        <v>76</v>
      </c>
    </row>
    <row r="106" s="1" customFormat="1" ht="16.5" customHeight="1">
      <c r="B106" s="42"/>
      <c r="C106" s="222" t="s">
        <v>174</v>
      </c>
      <c r="D106" s="222" t="s">
        <v>135</v>
      </c>
      <c r="E106" s="223" t="s">
        <v>274</v>
      </c>
      <c r="F106" s="224" t="s">
        <v>314</v>
      </c>
      <c r="G106" s="225" t="s">
        <v>138</v>
      </c>
      <c r="H106" s="226">
        <v>4</v>
      </c>
      <c r="I106" s="227"/>
      <c r="J106" s="228">
        <f>ROUND(I106*H106,2)</f>
        <v>0</v>
      </c>
      <c r="K106" s="224" t="s">
        <v>21</v>
      </c>
      <c r="L106" s="68"/>
      <c r="M106" s="229" t="s">
        <v>21</v>
      </c>
      <c r="N106" s="230" t="s">
        <v>40</v>
      </c>
      <c r="O106" s="43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AR106" s="20" t="s">
        <v>139</v>
      </c>
      <c r="AT106" s="20" t="s">
        <v>135</v>
      </c>
      <c r="AU106" s="20" t="s">
        <v>76</v>
      </c>
      <c r="AY106" s="20" t="s">
        <v>134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20" t="s">
        <v>76</v>
      </c>
      <c r="BK106" s="233">
        <f>ROUND(I106*H106,2)</f>
        <v>0</v>
      </c>
      <c r="BL106" s="20" t="s">
        <v>139</v>
      </c>
      <c r="BM106" s="20" t="s">
        <v>177</v>
      </c>
    </row>
    <row r="107" s="1" customFormat="1">
      <c r="B107" s="42"/>
      <c r="C107" s="70"/>
      <c r="D107" s="234" t="s">
        <v>140</v>
      </c>
      <c r="E107" s="70"/>
      <c r="F107" s="235" t="s">
        <v>141</v>
      </c>
      <c r="G107" s="70"/>
      <c r="H107" s="70"/>
      <c r="I107" s="192"/>
      <c r="J107" s="70"/>
      <c r="K107" s="70"/>
      <c r="L107" s="68"/>
      <c r="M107" s="236"/>
      <c r="N107" s="43"/>
      <c r="O107" s="43"/>
      <c r="P107" s="43"/>
      <c r="Q107" s="43"/>
      <c r="R107" s="43"/>
      <c r="S107" s="43"/>
      <c r="T107" s="91"/>
      <c r="AT107" s="20" t="s">
        <v>140</v>
      </c>
      <c r="AU107" s="20" t="s">
        <v>76</v>
      </c>
    </row>
    <row r="108" s="1" customFormat="1" ht="25.5" customHeight="1">
      <c r="B108" s="42"/>
      <c r="C108" s="222" t="s">
        <v>157</v>
      </c>
      <c r="D108" s="222" t="s">
        <v>135</v>
      </c>
      <c r="E108" s="223" t="s">
        <v>276</v>
      </c>
      <c r="F108" s="224" t="s">
        <v>315</v>
      </c>
      <c r="G108" s="225" t="s">
        <v>316</v>
      </c>
      <c r="H108" s="226">
        <v>6.5</v>
      </c>
      <c r="I108" s="227"/>
      <c r="J108" s="228">
        <f>ROUND(I108*H108,2)</f>
        <v>0</v>
      </c>
      <c r="K108" s="224" t="s">
        <v>21</v>
      </c>
      <c r="L108" s="68"/>
      <c r="M108" s="229" t="s">
        <v>21</v>
      </c>
      <c r="N108" s="230" t="s">
        <v>40</v>
      </c>
      <c r="O108" s="43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AR108" s="20" t="s">
        <v>139</v>
      </c>
      <c r="AT108" s="20" t="s">
        <v>135</v>
      </c>
      <c r="AU108" s="20" t="s">
        <v>76</v>
      </c>
      <c r="AY108" s="20" t="s">
        <v>134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20" t="s">
        <v>76</v>
      </c>
      <c r="BK108" s="233">
        <f>ROUND(I108*H108,2)</f>
        <v>0</v>
      </c>
      <c r="BL108" s="20" t="s">
        <v>139</v>
      </c>
      <c r="BM108" s="20" t="s">
        <v>180</v>
      </c>
    </row>
    <row r="109" s="1" customFormat="1">
      <c r="B109" s="42"/>
      <c r="C109" s="70"/>
      <c r="D109" s="234" t="s">
        <v>140</v>
      </c>
      <c r="E109" s="70"/>
      <c r="F109" s="235" t="s">
        <v>141</v>
      </c>
      <c r="G109" s="70"/>
      <c r="H109" s="70"/>
      <c r="I109" s="192"/>
      <c r="J109" s="70"/>
      <c r="K109" s="70"/>
      <c r="L109" s="68"/>
      <c r="M109" s="236"/>
      <c r="N109" s="43"/>
      <c r="O109" s="43"/>
      <c r="P109" s="43"/>
      <c r="Q109" s="43"/>
      <c r="R109" s="43"/>
      <c r="S109" s="43"/>
      <c r="T109" s="91"/>
      <c r="AT109" s="20" t="s">
        <v>140</v>
      </c>
      <c r="AU109" s="20" t="s">
        <v>76</v>
      </c>
    </row>
    <row r="110" s="1" customFormat="1" ht="25.5" customHeight="1">
      <c r="B110" s="42"/>
      <c r="C110" s="222" t="s">
        <v>181</v>
      </c>
      <c r="D110" s="222" t="s">
        <v>135</v>
      </c>
      <c r="E110" s="223" t="s">
        <v>276</v>
      </c>
      <c r="F110" s="224" t="s">
        <v>315</v>
      </c>
      <c r="G110" s="225" t="s">
        <v>316</v>
      </c>
      <c r="H110" s="226">
        <v>2.7000000000000002</v>
      </c>
      <c r="I110" s="227"/>
      <c r="J110" s="228">
        <f>ROUND(I110*H110,2)</f>
        <v>0</v>
      </c>
      <c r="K110" s="224" t="s">
        <v>21</v>
      </c>
      <c r="L110" s="68"/>
      <c r="M110" s="229" t="s">
        <v>21</v>
      </c>
      <c r="N110" s="230" t="s">
        <v>40</v>
      </c>
      <c r="O110" s="43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AR110" s="20" t="s">
        <v>139</v>
      </c>
      <c r="AT110" s="20" t="s">
        <v>135</v>
      </c>
      <c r="AU110" s="20" t="s">
        <v>76</v>
      </c>
      <c r="AY110" s="20" t="s">
        <v>134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0" t="s">
        <v>76</v>
      </c>
      <c r="BK110" s="233">
        <f>ROUND(I110*H110,2)</f>
        <v>0</v>
      </c>
      <c r="BL110" s="20" t="s">
        <v>139</v>
      </c>
      <c r="BM110" s="20" t="s">
        <v>184</v>
      </c>
    </row>
    <row r="111" s="1" customFormat="1">
      <c r="B111" s="42"/>
      <c r="C111" s="70"/>
      <c r="D111" s="234" t="s">
        <v>140</v>
      </c>
      <c r="E111" s="70"/>
      <c r="F111" s="235" t="s">
        <v>141</v>
      </c>
      <c r="G111" s="70"/>
      <c r="H111" s="70"/>
      <c r="I111" s="192"/>
      <c r="J111" s="70"/>
      <c r="K111" s="70"/>
      <c r="L111" s="68"/>
      <c r="M111" s="236"/>
      <c r="N111" s="43"/>
      <c r="O111" s="43"/>
      <c r="P111" s="43"/>
      <c r="Q111" s="43"/>
      <c r="R111" s="43"/>
      <c r="S111" s="43"/>
      <c r="T111" s="91"/>
      <c r="AT111" s="20" t="s">
        <v>140</v>
      </c>
      <c r="AU111" s="20" t="s">
        <v>76</v>
      </c>
    </row>
    <row r="112" s="1" customFormat="1" ht="25.5" customHeight="1">
      <c r="B112" s="42"/>
      <c r="C112" s="222" t="s">
        <v>161</v>
      </c>
      <c r="D112" s="222" t="s">
        <v>135</v>
      </c>
      <c r="E112" s="223" t="s">
        <v>276</v>
      </c>
      <c r="F112" s="224" t="s">
        <v>315</v>
      </c>
      <c r="G112" s="225" t="s">
        <v>316</v>
      </c>
      <c r="H112" s="226">
        <v>6.3499999999999996</v>
      </c>
      <c r="I112" s="227"/>
      <c r="J112" s="228">
        <f>ROUND(I112*H112,2)</f>
        <v>0</v>
      </c>
      <c r="K112" s="224" t="s">
        <v>21</v>
      </c>
      <c r="L112" s="68"/>
      <c r="M112" s="229" t="s">
        <v>21</v>
      </c>
      <c r="N112" s="230" t="s">
        <v>40</v>
      </c>
      <c r="O112" s="43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AR112" s="20" t="s">
        <v>139</v>
      </c>
      <c r="AT112" s="20" t="s">
        <v>135</v>
      </c>
      <c r="AU112" s="20" t="s">
        <v>76</v>
      </c>
      <c r="AY112" s="20" t="s">
        <v>134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20" t="s">
        <v>76</v>
      </c>
      <c r="BK112" s="233">
        <f>ROUND(I112*H112,2)</f>
        <v>0</v>
      </c>
      <c r="BL112" s="20" t="s">
        <v>139</v>
      </c>
      <c r="BM112" s="20" t="s">
        <v>187</v>
      </c>
    </row>
    <row r="113" s="1" customFormat="1">
      <c r="B113" s="42"/>
      <c r="C113" s="70"/>
      <c r="D113" s="234" t="s">
        <v>140</v>
      </c>
      <c r="E113" s="70"/>
      <c r="F113" s="235" t="s">
        <v>141</v>
      </c>
      <c r="G113" s="70"/>
      <c r="H113" s="70"/>
      <c r="I113" s="192"/>
      <c r="J113" s="70"/>
      <c r="K113" s="70"/>
      <c r="L113" s="68"/>
      <c r="M113" s="236"/>
      <c r="N113" s="43"/>
      <c r="O113" s="43"/>
      <c r="P113" s="43"/>
      <c r="Q113" s="43"/>
      <c r="R113" s="43"/>
      <c r="S113" s="43"/>
      <c r="T113" s="91"/>
      <c r="AT113" s="20" t="s">
        <v>140</v>
      </c>
      <c r="AU113" s="20" t="s">
        <v>76</v>
      </c>
    </row>
    <row r="114" s="1" customFormat="1" ht="16.5" customHeight="1">
      <c r="B114" s="42"/>
      <c r="C114" s="222" t="s">
        <v>10</v>
      </c>
      <c r="D114" s="222" t="s">
        <v>135</v>
      </c>
      <c r="E114" s="223" t="s">
        <v>277</v>
      </c>
      <c r="F114" s="224" t="s">
        <v>160</v>
      </c>
      <c r="G114" s="225" t="s">
        <v>138</v>
      </c>
      <c r="H114" s="226">
        <v>1</v>
      </c>
      <c r="I114" s="227"/>
      <c r="J114" s="228">
        <f>ROUND(I114*H114,2)</f>
        <v>0</v>
      </c>
      <c r="K114" s="224" t="s">
        <v>21</v>
      </c>
      <c r="L114" s="68"/>
      <c r="M114" s="229" t="s">
        <v>21</v>
      </c>
      <c r="N114" s="230" t="s">
        <v>40</v>
      </c>
      <c r="O114" s="43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AR114" s="20" t="s">
        <v>139</v>
      </c>
      <c r="AT114" s="20" t="s">
        <v>135</v>
      </c>
      <c r="AU114" s="20" t="s">
        <v>76</v>
      </c>
      <c r="AY114" s="20" t="s">
        <v>134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0" t="s">
        <v>76</v>
      </c>
      <c r="BK114" s="233">
        <f>ROUND(I114*H114,2)</f>
        <v>0</v>
      </c>
      <c r="BL114" s="20" t="s">
        <v>139</v>
      </c>
      <c r="BM114" s="20" t="s">
        <v>188</v>
      </c>
    </row>
    <row r="115" s="1" customFormat="1">
      <c r="B115" s="42"/>
      <c r="C115" s="70"/>
      <c r="D115" s="234" t="s">
        <v>140</v>
      </c>
      <c r="E115" s="70"/>
      <c r="F115" s="235" t="s">
        <v>141</v>
      </c>
      <c r="G115" s="70"/>
      <c r="H115" s="70"/>
      <c r="I115" s="192"/>
      <c r="J115" s="70"/>
      <c r="K115" s="70"/>
      <c r="L115" s="68"/>
      <c r="M115" s="236"/>
      <c r="N115" s="43"/>
      <c r="O115" s="43"/>
      <c r="P115" s="43"/>
      <c r="Q115" s="43"/>
      <c r="R115" s="43"/>
      <c r="S115" s="43"/>
      <c r="T115" s="91"/>
      <c r="AT115" s="20" t="s">
        <v>140</v>
      </c>
      <c r="AU115" s="20" t="s">
        <v>76</v>
      </c>
    </row>
    <row r="116" s="1" customFormat="1" ht="16.5" customHeight="1">
      <c r="B116" s="42"/>
      <c r="C116" s="222" t="s">
        <v>164</v>
      </c>
      <c r="D116" s="222" t="s">
        <v>135</v>
      </c>
      <c r="E116" s="223" t="s">
        <v>279</v>
      </c>
      <c r="F116" s="224" t="s">
        <v>317</v>
      </c>
      <c r="G116" s="225" t="s">
        <v>138</v>
      </c>
      <c r="H116" s="226">
        <v>16</v>
      </c>
      <c r="I116" s="227"/>
      <c r="J116" s="228">
        <f>ROUND(I116*H116,2)</f>
        <v>0</v>
      </c>
      <c r="K116" s="224" t="s">
        <v>21</v>
      </c>
      <c r="L116" s="68"/>
      <c r="M116" s="229" t="s">
        <v>21</v>
      </c>
      <c r="N116" s="230" t="s">
        <v>40</v>
      </c>
      <c r="O116" s="43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AR116" s="20" t="s">
        <v>139</v>
      </c>
      <c r="AT116" s="20" t="s">
        <v>135</v>
      </c>
      <c r="AU116" s="20" t="s">
        <v>76</v>
      </c>
      <c r="AY116" s="20" t="s">
        <v>134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20" t="s">
        <v>76</v>
      </c>
      <c r="BK116" s="233">
        <f>ROUND(I116*H116,2)</f>
        <v>0</v>
      </c>
      <c r="BL116" s="20" t="s">
        <v>139</v>
      </c>
      <c r="BM116" s="20" t="s">
        <v>189</v>
      </c>
    </row>
    <row r="117" s="1" customFormat="1">
      <c r="B117" s="42"/>
      <c r="C117" s="70"/>
      <c r="D117" s="234" t="s">
        <v>140</v>
      </c>
      <c r="E117" s="70"/>
      <c r="F117" s="235" t="s">
        <v>141</v>
      </c>
      <c r="G117" s="70"/>
      <c r="H117" s="70"/>
      <c r="I117" s="192"/>
      <c r="J117" s="70"/>
      <c r="K117" s="70"/>
      <c r="L117" s="68"/>
      <c r="M117" s="236"/>
      <c r="N117" s="43"/>
      <c r="O117" s="43"/>
      <c r="P117" s="43"/>
      <c r="Q117" s="43"/>
      <c r="R117" s="43"/>
      <c r="S117" s="43"/>
      <c r="T117" s="91"/>
      <c r="AT117" s="20" t="s">
        <v>140</v>
      </c>
      <c r="AU117" s="20" t="s">
        <v>76</v>
      </c>
    </row>
    <row r="118" s="10" customFormat="1" ht="37.44" customHeight="1">
      <c r="B118" s="208"/>
      <c r="C118" s="209"/>
      <c r="D118" s="210" t="s">
        <v>68</v>
      </c>
      <c r="E118" s="211" t="s">
        <v>165</v>
      </c>
      <c r="F118" s="211" t="s">
        <v>318</v>
      </c>
      <c r="G118" s="209"/>
      <c r="H118" s="209"/>
      <c r="I118" s="212"/>
      <c r="J118" s="213">
        <f>BK118</f>
        <v>0</v>
      </c>
      <c r="K118" s="209"/>
      <c r="L118" s="214"/>
      <c r="M118" s="215"/>
      <c r="N118" s="216"/>
      <c r="O118" s="216"/>
      <c r="P118" s="217">
        <f>SUM(P119:P138)</f>
        <v>0</v>
      </c>
      <c r="Q118" s="216"/>
      <c r="R118" s="217">
        <f>SUM(R119:R138)</f>
        <v>0</v>
      </c>
      <c r="S118" s="216"/>
      <c r="T118" s="218">
        <f>SUM(T119:T138)</f>
        <v>0</v>
      </c>
      <c r="AR118" s="219" t="s">
        <v>76</v>
      </c>
      <c r="AT118" s="220" t="s">
        <v>68</v>
      </c>
      <c r="AU118" s="220" t="s">
        <v>69</v>
      </c>
      <c r="AY118" s="219" t="s">
        <v>134</v>
      </c>
      <c r="BK118" s="221">
        <f>SUM(BK119:BK138)</f>
        <v>0</v>
      </c>
    </row>
    <row r="119" s="1" customFormat="1" ht="16.5" customHeight="1">
      <c r="B119" s="42"/>
      <c r="C119" s="222" t="s">
        <v>190</v>
      </c>
      <c r="D119" s="222" t="s">
        <v>135</v>
      </c>
      <c r="E119" s="223" t="s">
        <v>241</v>
      </c>
      <c r="F119" s="224" t="s">
        <v>137</v>
      </c>
      <c r="G119" s="225" t="s">
        <v>138</v>
      </c>
      <c r="H119" s="226">
        <v>1</v>
      </c>
      <c r="I119" s="227"/>
      <c r="J119" s="228">
        <f>ROUND(I119*H119,2)</f>
        <v>0</v>
      </c>
      <c r="K119" s="224" t="s">
        <v>21</v>
      </c>
      <c r="L119" s="68"/>
      <c r="M119" s="229" t="s">
        <v>21</v>
      </c>
      <c r="N119" s="230" t="s">
        <v>40</v>
      </c>
      <c r="O119" s="43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AR119" s="20" t="s">
        <v>139</v>
      </c>
      <c r="AT119" s="20" t="s">
        <v>135</v>
      </c>
      <c r="AU119" s="20" t="s">
        <v>76</v>
      </c>
      <c r="AY119" s="20" t="s">
        <v>134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20" t="s">
        <v>76</v>
      </c>
      <c r="BK119" s="233">
        <f>ROUND(I119*H119,2)</f>
        <v>0</v>
      </c>
      <c r="BL119" s="20" t="s">
        <v>139</v>
      </c>
      <c r="BM119" s="20" t="s">
        <v>193</v>
      </c>
    </row>
    <row r="120" s="1" customFormat="1">
      <c r="B120" s="42"/>
      <c r="C120" s="70"/>
      <c r="D120" s="234" t="s">
        <v>140</v>
      </c>
      <c r="E120" s="70"/>
      <c r="F120" s="235" t="s">
        <v>141</v>
      </c>
      <c r="G120" s="70"/>
      <c r="H120" s="70"/>
      <c r="I120" s="192"/>
      <c r="J120" s="70"/>
      <c r="K120" s="70"/>
      <c r="L120" s="68"/>
      <c r="M120" s="236"/>
      <c r="N120" s="43"/>
      <c r="O120" s="43"/>
      <c r="P120" s="43"/>
      <c r="Q120" s="43"/>
      <c r="R120" s="43"/>
      <c r="S120" s="43"/>
      <c r="T120" s="91"/>
      <c r="AT120" s="20" t="s">
        <v>140</v>
      </c>
      <c r="AU120" s="20" t="s">
        <v>76</v>
      </c>
    </row>
    <row r="121" s="1" customFormat="1" ht="16.5" customHeight="1">
      <c r="B121" s="42"/>
      <c r="C121" s="222" t="s">
        <v>170</v>
      </c>
      <c r="D121" s="222" t="s">
        <v>135</v>
      </c>
      <c r="E121" s="223" t="s">
        <v>243</v>
      </c>
      <c r="F121" s="224" t="s">
        <v>143</v>
      </c>
      <c r="G121" s="225" t="s">
        <v>138</v>
      </c>
      <c r="H121" s="226">
        <v>2</v>
      </c>
      <c r="I121" s="227"/>
      <c r="J121" s="228">
        <f>ROUND(I121*H121,2)</f>
        <v>0</v>
      </c>
      <c r="K121" s="224" t="s">
        <v>21</v>
      </c>
      <c r="L121" s="68"/>
      <c r="M121" s="229" t="s">
        <v>21</v>
      </c>
      <c r="N121" s="230" t="s">
        <v>40</v>
      </c>
      <c r="O121" s="43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AR121" s="20" t="s">
        <v>139</v>
      </c>
      <c r="AT121" s="20" t="s">
        <v>135</v>
      </c>
      <c r="AU121" s="20" t="s">
        <v>76</v>
      </c>
      <c r="AY121" s="20" t="s">
        <v>134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20" t="s">
        <v>76</v>
      </c>
      <c r="BK121" s="233">
        <f>ROUND(I121*H121,2)</f>
        <v>0</v>
      </c>
      <c r="BL121" s="20" t="s">
        <v>139</v>
      </c>
      <c r="BM121" s="20" t="s">
        <v>196</v>
      </c>
    </row>
    <row r="122" s="1" customFormat="1">
      <c r="B122" s="42"/>
      <c r="C122" s="70"/>
      <c r="D122" s="234" t="s">
        <v>140</v>
      </c>
      <c r="E122" s="70"/>
      <c r="F122" s="235" t="s">
        <v>141</v>
      </c>
      <c r="G122" s="70"/>
      <c r="H122" s="70"/>
      <c r="I122" s="192"/>
      <c r="J122" s="70"/>
      <c r="K122" s="70"/>
      <c r="L122" s="68"/>
      <c r="M122" s="236"/>
      <c r="N122" s="43"/>
      <c r="O122" s="43"/>
      <c r="P122" s="43"/>
      <c r="Q122" s="43"/>
      <c r="R122" s="43"/>
      <c r="S122" s="43"/>
      <c r="T122" s="91"/>
      <c r="AT122" s="20" t="s">
        <v>140</v>
      </c>
      <c r="AU122" s="20" t="s">
        <v>76</v>
      </c>
    </row>
    <row r="123" s="1" customFormat="1" ht="16.5" customHeight="1">
      <c r="B123" s="42"/>
      <c r="C123" s="222" t="s">
        <v>197</v>
      </c>
      <c r="D123" s="222" t="s">
        <v>135</v>
      </c>
      <c r="E123" s="223" t="s">
        <v>290</v>
      </c>
      <c r="F123" s="224" t="s">
        <v>319</v>
      </c>
      <c r="G123" s="225" t="s">
        <v>138</v>
      </c>
      <c r="H123" s="226">
        <v>1</v>
      </c>
      <c r="I123" s="227"/>
      <c r="J123" s="228">
        <f>ROUND(I123*H123,2)</f>
        <v>0</v>
      </c>
      <c r="K123" s="224" t="s">
        <v>21</v>
      </c>
      <c r="L123" s="68"/>
      <c r="M123" s="229" t="s">
        <v>21</v>
      </c>
      <c r="N123" s="230" t="s">
        <v>40</v>
      </c>
      <c r="O123" s="43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AR123" s="20" t="s">
        <v>139</v>
      </c>
      <c r="AT123" s="20" t="s">
        <v>135</v>
      </c>
      <c r="AU123" s="20" t="s">
        <v>76</v>
      </c>
      <c r="AY123" s="20" t="s">
        <v>134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20" t="s">
        <v>76</v>
      </c>
      <c r="BK123" s="233">
        <f>ROUND(I123*H123,2)</f>
        <v>0</v>
      </c>
      <c r="BL123" s="20" t="s">
        <v>139</v>
      </c>
      <c r="BM123" s="20" t="s">
        <v>200</v>
      </c>
    </row>
    <row r="124" s="1" customFormat="1">
      <c r="B124" s="42"/>
      <c r="C124" s="70"/>
      <c r="D124" s="234" t="s">
        <v>140</v>
      </c>
      <c r="E124" s="70"/>
      <c r="F124" s="235" t="s">
        <v>141</v>
      </c>
      <c r="G124" s="70"/>
      <c r="H124" s="70"/>
      <c r="I124" s="192"/>
      <c r="J124" s="70"/>
      <c r="K124" s="70"/>
      <c r="L124" s="68"/>
      <c r="M124" s="236"/>
      <c r="N124" s="43"/>
      <c r="O124" s="43"/>
      <c r="P124" s="43"/>
      <c r="Q124" s="43"/>
      <c r="R124" s="43"/>
      <c r="S124" s="43"/>
      <c r="T124" s="91"/>
      <c r="AT124" s="20" t="s">
        <v>140</v>
      </c>
      <c r="AU124" s="20" t="s">
        <v>76</v>
      </c>
    </row>
    <row r="125" s="1" customFormat="1" ht="16.5" customHeight="1">
      <c r="B125" s="42"/>
      <c r="C125" s="222" t="s">
        <v>173</v>
      </c>
      <c r="D125" s="222" t="s">
        <v>135</v>
      </c>
      <c r="E125" s="223" t="s">
        <v>292</v>
      </c>
      <c r="F125" s="224" t="s">
        <v>149</v>
      </c>
      <c r="G125" s="225" t="s">
        <v>138</v>
      </c>
      <c r="H125" s="226">
        <v>3</v>
      </c>
      <c r="I125" s="227"/>
      <c r="J125" s="228">
        <f>ROUND(I125*H125,2)</f>
        <v>0</v>
      </c>
      <c r="K125" s="224" t="s">
        <v>21</v>
      </c>
      <c r="L125" s="68"/>
      <c r="M125" s="229" t="s">
        <v>21</v>
      </c>
      <c r="N125" s="230" t="s">
        <v>40</v>
      </c>
      <c r="O125" s="43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AR125" s="20" t="s">
        <v>139</v>
      </c>
      <c r="AT125" s="20" t="s">
        <v>135</v>
      </c>
      <c r="AU125" s="20" t="s">
        <v>76</v>
      </c>
      <c r="AY125" s="20" t="s">
        <v>134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20" t="s">
        <v>76</v>
      </c>
      <c r="BK125" s="233">
        <f>ROUND(I125*H125,2)</f>
        <v>0</v>
      </c>
      <c r="BL125" s="20" t="s">
        <v>139</v>
      </c>
      <c r="BM125" s="20" t="s">
        <v>203</v>
      </c>
    </row>
    <row r="126" s="1" customFormat="1">
      <c r="B126" s="42"/>
      <c r="C126" s="70"/>
      <c r="D126" s="234" t="s">
        <v>140</v>
      </c>
      <c r="E126" s="70"/>
      <c r="F126" s="235" t="s">
        <v>141</v>
      </c>
      <c r="G126" s="70"/>
      <c r="H126" s="70"/>
      <c r="I126" s="192"/>
      <c r="J126" s="70"/>
      <c r="K126" s="70"/>
      <c r="L126" s="68"/>
      <c r="M126" s="236"/>
      <c r="N126" s="43"/>
      <c r="O126" s="43"/>
      <c r="P126" s="43"/>
      <c r="Q126" s="43"/>
      <c r="R126" s="43"/>
      <c r="S126" s="43"/>
      <c r="T126" s="91"/>
      <c r="AT126" s="20" t="s">
        <v>140</v>
      </c>
      <c r="AU126" s="20" t="s">
        <v>76</v>
      </c>
    </row>
    <row r="127" s="1" customFormat="1" ht="16.5" customHeight="1">
      <c r="B127" s="42"/>
      <c r="C127" s="222" t="s">
        <v>9</v>
      </c>
      <c r="D127" s="222" t="s">
        <v>135</v>
      </c>
      <c r="E127" s="223" t="s">
        <v>294</v>
      </c>
      <c r="F127" s="224" t="s">
        <v>233</v>
      </c>
      <c r="G127" s="225" t="s">
        <v>138</v>
      </c>
      <c r="H127" s="226">
        <v>3</v>
      </c>
      <c r="I127" s="227"/>
      <c r="J127" s="228">
        <f>ROUND(I127*H127,2)</f>
        <v>0</v>
      </c>
      <c r="K127" s="224" t="s">
        <v>21</v>
      </c>
      <c r="L127" s="68"/>
      <c r="M127" s="229" t="s">
        <v>21</v>
      </c>
      <c r="N127" s="230" t="s">
        <v>40</v>
      </c>
      <c r="O127" s="43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0" t="s">
        <v>139</v>
      </c>
      <c r="AT127" s="20" t="s">
        <v>135</v>
      </c>
      <c r="AU127" s="20" t="s">
        <v>76</v>
      </c>
      <c r="AY127" s="20" t="s">
        <v>134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0" t="s">
        <v>76</v>
      </c>
      <c r="BK127" s="233">
        <f>ROUND(I127*H127,2)</f>
        <v>0</v>
      </c>
      <c r="BL127" s="20" t="s">
        <v>139</v>
      </c>
      <c r="BM127" s="20" t="s">
        <v>206</v>
      </c>
    </row>
    <row r="128" s="1" customFormat="1">
      <c r="B128" s="42"/>
      <c r="C128" s="70"/>
      <c r="D128" s="234" t="s">
        <v>140</v>
      </c>
      <c r="E128" s="70"/>
      <c r="F128" s="235" t="s">
        <v>141</v>
      </c>
      <c r="G128" s="70"/>
      <c r="H128" s="70"/>
      <c r="I128" s="192"/>
      <c r="J128" s="70"/>
      <c r="K128" s="70"/>
      <c r="L128" s="68"/>
      <c r="M128" s="236"/>
      <c r="N128" s="43"/>
      <c r="O128" s="43"/>
      <c r="P128" s="43"/>
      <c r="Q128" s="43"/>
      <c r="R128" s="43"/>
      <c r="S128" s="43"/>
      <c r="T128" s="91"/>
      <c r="AT128" s="20" t="s">
        <v>140</v>
      </c>
      <c r="AU128" s="20" t="s">
        <v>76</v>
      </c>
    </row>
    <row r="129" s="1" customFormat="1" ht="16.5" customHeight="1">
      <c r="B129" s="42"/>
      <c r="C129" s="222" t="s">
        <v>177</v>
      </c>
      <c r="D129" s="222" t="s">
        <v>135</v>
      </c>
      <c r="E129" s="223" t="s">
        <v>296</v>
      </c>
      <c r="F129" s="224" t="s">
        <v>320</v>
      </c>
      <c r="G129" s="225" t="s">
        <v>138</v>
      </c>
      <c r="H129" s="226">
        <v>1</v>
      </c>
      <c r="I129" s="227"/>
      <c r="J129" s="228">
        <f>ROUND(I129*H129,2)</f>
        <v>0</v>
      </c>
      <c r="K129" s="224" t="s">
        <v>21</v>
      </c>
      <c r="L129" s="68"/>
      <c r="M129" s="229" t="s">
        <v>21</v>
      </c>
      <c r="N129" s="230" t="s">
        <v>40</v>
      </c>
      <c r="O129" s="43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0" t="s">
        <v>139</v>
      </c>
      <c r="AT129" s="20" t="s">
        <v>135</v>
      </c>
      <c r="AU129" s="20" t="s">
        <v>76</v>
      </c>
      <c r="AY129" s="20" t="s">
        <v>134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0" t="s">
        <v>76</v>
      </c>
      <c r="BK129" s="233">
        <f>ROUND(I129*H129,2)</f>
        <v>0</v>
      </c>
      <c r="BL129" s="20" t="s">
        <v>139</v>
      </c>
      <c r="BM129" s="20" t="s">
        <v>209</v>
      </c>
    </row>
    <row r="130" s="1" customFormat="1">
      <c r="B130" s="42"/>
      <c r="C130" s="70"/>
      <c r="D130" s="234" t="s">
        <v>140</v>
      </c>
      <c r="E130" s="70"/>
      <c r="F130" s="235" t="s">
        <v>141</v>
      </c>
      <c r="G130" s="70"/>
      <c r="H130" s="70"/>
      <c r="I130" s="192"/>
      <c r="J130" s="70"/>
      <c r="K130" s="70"/>
      <c r="L130" s="68"/>
      <c r="M130" s="236"/>
      <c r="N130" s="43"/>
      <c r="O130" s="43"/>
      <c r="P130" s="43"/>
      <c r="Q130" s="43"/>
      <c r="R130" s="43"/>
      <c r="S130" s="43"/>
      <c r="T130" s="91"/>
      <c r="AT130" s="20" t="s">
        <v>140</v>
      </c>
      <c r="AU130" s="20" t="s">
        <v>76</v>
      </c>
    </row>
    <row r="131" s="1" customFormat="1" ht="16.5" customHeight="1">
      <c r="B131" s="42"/>
      <c r="C131" s="222" t="s">
        <v>210</v>
      </c>
      <c r="D131" s="222" t="s">
        <v>135</v>
      </c>
      <c r="E131" s="223" t="s">
        <v>299</v>
      </c>
      <c r="F131" s="224" t="s">
        <v>146</v>
      </c>
      <c r="G131" s="225" t="s">
        <v>138</v>
      </c>
      <c r="H131" s="226">
        <v>1</v>
      </c>
      <c r="I131" s="227"/>
      <c r="J131" s="228">
        <f>ROUND(I131*H131,2)</f>
        <v>0</v>
      </c>
      <c r="K131" s="224" t="s">
        <v>21</v>
      </c>
      <c r="L131" s="68"/>
      <c r="M131" s="229" t="s">
        <v>21</v>
      </c>
      <c r="N131" s="230" t="s">
        <v>40</v>
      </c>
      <c r="O131" s="43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0" t="s">
        <v>139</v>
      </c>
      <c r="AT131" s="20" t="s">
        <v>135</v>
      </c>
      <c r="AU131" s="20" t="s">
        <v>76</v>
      </c>
      <c r="AY131" s="20" t="s">
        <v>134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0" t="s">
        <v>76</v>
      </c>
      <c r="BK131" s="233">
        <f>ROUND(I131*H131,2)</f>
        <v>0</v>
      </c>
      <c r="BL131" s="20" t="s">
        <v>139</v>
      </c>
      <c r="BM131" s="20" t="s">
        <v>213</v>
      </c>
    </row>
    <row r="132" s="1" customFormat="1">
      <c r="B132" s="42"/>
      <c r="C132" s="70"/>
      <c r="D132" s="234" t="s">
        <v>140</v>
      </c>
      <c r="E132" s="70"/>
      <c r="F132" s="235" t="s">
        <v>141</v>
      </c>
      <c r="G132" s="70"/>
      <c r="H132" s="70"/>
      <c r="I132" s="192"/>
      <c r="J132" s="70"/>
      <c r="K132" s="70"/>
      <c r="L132" s="68"/>
      <c r="M132" s="236"/>
      <c r="N132" s="43"/>
      <c r="O132" s="43"/>
      <c r="P132" s="43"/>
      <c r="Q132" s="43"/>
      <c r="R132" s="43"/>
      <c r="S132" s="43"/>
      <c r="T132" s="91"/>
      <c r="AT132" s="20" t="s">
        <v>140</v>
      </c>
      <c r="AU132" s="20" t="s">
        <v>76</v>
      </c>
    </row>
    <row r="133" s="1" customFormat="1" ht="16.5" customHeight="1">
      <c r="B133" s="42"/>
      <c r="C133" s="222" t="s">
        <v>180</v>
      </c>
      <c r="D133" s="222" t="s">
        <v>135</v>
      </c>
      <c r="E133" s="223" t="s">
        <v>321</v>
      </c>
      <c r="F133" s="224" t="s">
        <v>322</v>
      </c>
      <c r="G133" s="225" t="s">
        <v>138</v>
      </c>
      <c r="H133" s="226">
        <v>1</v>
      </c>
      <c r="I133" s="227"/>
      <c r="J133" s="228">
        <f>ROUND(I133*H133,2)</f>
        <v>0</v>
      </c>
      <c r="K133" s="224" t="s">
        <v>21</v>
      </c>
      <c r="L133" s="68"/>
      <c r="M133" s="229" t="s">
        <v>21</v>
      </c>
      <c r="N133" s="230" t="s">
        <v>40</v>
      </c>
      <c r="O133" s="43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0" t="s">
        <v>139</v>
      </c>
      <c r="AT133" s="20" t="s">
        <v>135</v>
      </c>
      <c r="AU133" s="20" t="s">
        <v>76</v>
      </c>
      <c r="AY133" s="20" t="s">
        <v>134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0" t="s">
        <v>76</v>
      </c>
      <c r="BK133" s="233">
        <f>ROUND(I133*H133,2)</f>
        <v>0</v>
      </c>
      <c r="BL133" s="20" t="s">
        <v>139</v>
      </c>
      <c r="BM133" s="20" t="s">
        <v>216</v>
      </c>
    </row>
    <row r="134" s="1" customFormat="1">
      <c r="B134" s="42"/>
      <c r="C134" s="70"/>
      <c r="D134" s="234" t="s">
        <v>140</v>
      </c>
      <c r="E134" s="70"/>
      <c r="F134" s="235" t="s">
        <v>141</v>
      </c>
      <c r="G134" s="70"/>
      <c r="H134" s="70"/>
      <c r="I134" s="192"/>
      <c r="J134" s="70"/>
      <c r="K134" s="70"/>
      <c r="L134" s="68"/>
      <c r="M134" s="236"/>
      <c r="N134" s="43"/>
      <c r="O134" s="43"/>
      <c r="P134" s="43"/>
      <c r="Q134" s="43"/>
      <c r="R134" s="43"/>
      <c r="S134" s="43"/>
      <c r="T134" s="91"/>
      <c r="AT134" s="20" t="s">
        <v>140</v>
      </c>
      <c r="AU134" s="20" t="s">
        <v>76</v>
      </c>
    </row>
    <row r="135" s="1" customFormat="1" ht="16.5" customHeight="1">
      <c r="B135" s="42"/>
      <c r="C135" s="222" t="s">
        <v>219</v>
      </c>
      <c r="D135" s="222" t="s">
        <v>135</v>
      </c>
      <c r="E135" s="223" t="s">
        <v>323</v>
      </c>
      <c r="F135" s="224" t="s">
        <v>324</v>
      </c>
      <c r="G135" s="225" t="s">
        <v>138</v>
      </c>
      <c r="H135" s="226">
        <v>1</v>
      </c>
      <c r="I135" s="227"/>
      <c r="J135" s="228">
        <f>ROUND(I135*H135,2)</f>
        <v>0</v>
      </c>
      <c r="K135" s="224" t="s">
        <v>21</v>
      </c>
      <c r="L135" s="68"/>
      <c r="M135" s="229" t="s">
        <v>21</v>
      </c>
      <c r="N135" s="230" t="s">
        <v>40</v>
      </c>
      <c r="O135" s="43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0" t="s">
        <v>139</v>
      </c>
      <c r="AT135" s="20" t="s">
        <v>135</v>
      </c>
      <c r="AU135" s="20" t="s">
        <v>76</v>
      </c>
      <c r="AY135" s="20" t="s">
        <v>134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20" t="s">
        <v>76</v>
      </c>
      <c r="BK135" s="233">
        <f>ROUND(I135*H135,2)</f>
        <v>0</v>
      </c>
      <c r="BL135" s="20" t="s">
        <v>139</v>
      </c>
      <c r="BM135" s="20" t="s">
        <v>222</v>
      </c>
    </row>
    <row r="136" s="1" customFormat="1">
      <c r="B136" s="42"/>
      <c r="C136" s="70"/>
      <c r="D136" s="234" t="s">
        <v>140</v>
      </c>
      <c r="E136" s="70"/>
      <c r="F136" s="235" t="s">
        <v>141</v>
      </c>
      <c r="G136" s="70"/>
      <c r="H136" s="70"/>
      <c r="I136" s="192"/>
      <c r="J136" s="70"/>
      <c r="K136" s="70"/>
      <c r="L136" s="68"/>
      <c r="M136" s="236"/>
      <c r="N136" s="43"/>
      <c r="O136" s="43"/>
      <c r="P136" s="43"/>
      <c r="Q136" s="43"/>
      <c r="R136" s="43"/>
      <c r="S136" s="43"/>
      <c r="T136" s="91"/>
      <c r="AT136" s="20" t="s">
        <v>140</v>
      </c>
      <c r="AU136" s="20" t="s">
        <v>76</v>
      </c>
    </row>
    <row r="137" s="1" customFormat="1" ht="16.5" customHeight="1">
      <c r="B137" s="42"/>
      <c r="C137" s="222" t="s">
        <v>184</v>
      </c>
      <c r="D137" s="222" t="s">
        <v>135</v>
      </c>
      <c r="E137" s="223" t="s">
        <v>325</v>
      </c>
      <c r="F137" s="224" t="s">
        <v>160</v>
      </c>
      <c r="G137" s="225" t="s">
        <v>138</v>
      </c>
      <c r="H137" s="226">
        <v>1</v>
      </c>
      <c r="I137" s="227"/>
      <c r="J137" s="228">
        <f>ROUND(I137*H137,2)</f>
        <v>0</v>
      </c>
      <c r="K137" s="224" t="s">
        <v>21</v>
      </c>
      <c r="L137" s="68"/>
      <c r="M137" s="229" t="s">
        <v>21</v>
      </c>
      <c r="N137" s="230" t="s">
        <v>40</v>
      </c>
      <c r="O137" s="43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0" t="s">
        <v>139</v>
      </c>
      <c r="AT137" s="20" t="s">
        <v>135</v>
      </c>
      <c r="AU137" s="20" t="s">
        <v>76</v>
      </c>
      <c r="AY137" s="20" t="s">
        <v>134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20" t="s">
        <v>76</v>
      </c>
      <c r="BK137" s="233">
        <f>ROUND(I137*H137,2)</f>
        <v>0</v>
      </c>
      <c r="BL137" s="20" t="s">
        <v>139</v>
      </c>
      <c r="BM137" s="20" t="s">
        <v>225</v>
      </c>
    </row>
    <row r="138" s="1" customFormat="1">
      <c r="B138" s="42"/>
      <c r="C138" s="70"/>
      <c r="D138" s="234" t="s">
        <v>140</v>
      </c>
      <c r="E138" s="70"/>
      <c r="F138" s="235" t="s">
        <v>141</v>
      </c>
      <c r="G138" s="70"/>
      <c r="H138" s="70"/>
      <c r="I138" s="192"/>
      <c r="J138" s="70"/>
      <c r="K138" s="70"/>
      <c r="L138" s="68"/>
      <c r="M138" s="237"/>
      <c r="N138" s="238"/>
      <c r="O138" s="238"/>
      <c r="P138" s="238"/>
      <c r="Q138" s="238"/>
      <c r="R138" s="238"/>
      <c r="S138" s="238"/>
      <c r="T138" s="239"/>
      <c r="AT138" s="20" t="s">
        <v>140</v>
      </c>
      <c r="AU138" s="20" t="s">
        <v>76</v>
      </c>
    </row>
    <row r="139" s="1" customFormat="1" ht="6.96" customHeight="1">
      <c r="B139" s="63"/>
      <c r="C139" s="64"/>
      <c r="D139" s="64"/>
      <c r="E139" s="64"/>
      <c r="F139" s="64"/>
      <c r="G139" s="64"/>
      <c r="H139" s="64"/>
      <c r="I139" s="174"/>
      <c r="J139" s="64"/>
      <c r="K139" s="64"/>
      <c r="L139" s="68"/>
    </row>
  </sheetData>
  <sheetProtection sheet="1" autoFilter="0" formatColumns="0" formatRows="0" objects="1" scenarios="1" spinCount="100000" saltValue="DduZwJBk5GXunBnbBgeGCuDweI7qA7HFZmB+i0aqMU7eanFvWiEYWprpGANcU/5DFGWLS+1dRqyPmIMq1zl8Kg==" hashValue="KBKqTj9+HWZcMqh68E/8RBRJcMMXaO4DxLckMUgFQ7S7PKpjOmo9bEowVEuxT3nEgIzglO/+o1FeJDJoVHse7w==" algorithmName="SHA-512" password="CC35"/>
  <autoFilter ref="C83:K13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45"/>
      <c r="C1" s="145"/>
      <c r="D1" s="146" t="s">
        <v>1</v>
      </c>
      <c r="E1" s="145"/>
      <c r="F1" s="147" t="s">
        <v>97</v>
      </c>
      <c r="G1" s="147" t="s">
        <v>98</v>
      </c>
      <c r="H1" s="147"/>
      <c r="I1" s="148"/>
      <c r="J1" s="147" t="s">
        <v>99</v>
      </c>
      <c r="K1" s="146" t="s">
        <v>100</v>
      </c>
      <c r="L1" s="147" t="s">
        <v>101</v>
      </c>
      <c r="M1" s="147"/>
      <c r="N1" s="147"/>
      <c r="O1" s="147"/>
      <c r="P1" s="147"/>
      <c r="Q1" s="147"/>
      <c r="R1" s="147"/>
      <c r="S1" s="147"/>
      <c r="T1" s="147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96</v>
      </c>
    </row>
    <row r="3" ht="6.96" customHeight="1">
      <c r="B3" s="21"/>
      <c r="C3" s="22"/>
      <c r="D3" s="22"/>
      <c r="E3" s="22"/>
      <c r="F3" s="22"/>
      <c r="G3" s="22"/>
      <c r="H3" s="22"/>
      <c r="I3" s="149"/>
      <c r="J3" s="22"/>
      <c r="K3" s="23"/>
      <c r="AT3" s="20" t="s">
        <v>79</v>
      </c>
    </row>
    <row r="4" ht="36.96" customHeight="1">
      <c r="B4" s="24"/>
      <c r="C4" s="25"/>
      <c r="D4" s="26" t="s">
        <v>102</v>
      </c>
      <c r="E4" s="25"/>
      <c r="F4" s="25"/>
      <c r="G4" s="25"/>
      <c r="H4" s="25"/>
      <c r="I4" s="150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50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50"/>
      <c r="J6" s="25"/>
      <c r="K6" s="27"/>
    </row>
    <row r="7" ht="16.5" customHeight="1">
      <c r="B7" s="24"/>
      <c r="C7" s="25"/>
      <c r="D7" s="25"/>
      <c r="E7" s="151" t="str">
        <f>'Rekapitulace stavby'!K6</f>
        <v>Rekonstrukce odborných učeben v Karviné - školy I - interiér</v>
      </c>
      <c r="F7" s="36"/>
      <c r="G7" s="36"/>
      <c r="H7" s="36"/>
      <c r="I7" s="150"/>
      <c r="J7" s="25"/>
      <c r="K7" s="27"/>
    </row>
    <row r="8">
      <c r="B8" s="24"/>
      <c r="C8" s="25"/>
      <c r="D8" s="36" t="s">
        <v>103</v>
      </c>
      <c r="E8" s="25"/>
      <c r="F8" s="25"/>
      <c r="G8" s="25"/>
      <c r="H8" s="25"/>
      <c r="I8" s="150"/>
      <c r="J8" s="25"/>
      <c r="K8" s="27"/>
    </row>
    <row r="9" s="1" customFormat="1" ht="16.5" customHeight="1">
      <c r="B9" s="42"/>
      <c r="C9" s="43"/>
      <c r="D9" s="43"/>
      <c r="E9" s="151" t="s">
        <v>301</v>
      </c>
      <c r="F9" s="43"/>
      <c r="G9" s="43"/>
      <c r="H9" s="43"/>
      <c r="I9" s="152"/>
      <c r="J9" s="43"/>
      <c r="K9" s="47"/>
    </row>
    <row r="10" s="1" customFormat="1">
      <c r="B10" s="42"/>
      <c r="C10" s="43"/>
      <c r="D10" s="36" t="s">
        <v>105</v>
      </c>
      <c r="E10" s="43"/>
      <c r="F10" s="43"/>
      <c r="G10" s="43"/>
      <c r="H10" s="43"/>
      <c r="I10" s="152"/>
      <c r="J10" s="43"/>
      <c r="K10" s="47"/>
    </row>
    <row r="11" s="1" customFormat="1" ht="36.96" customHeight="1">
      <c r="B11" s="42"/>
      <c r="C11" s="43"/>
      <c r="D11" s="43"/>
      <c r="E11" s="153" t="s">
        <v>326</v>
      </c>
      <c r="F11" s="43"/>
      <c r="G11" s="43"/>
      <c r="H11" s="43"/>
      <c r="I11" s="152"/>
      <c r="J11" s="43"/>
      <c r="K11" s="47"/>
    </row>
    <row r="12" s="1" customFormat="1">
      <c r="B12" s="42"/>
      <c r="C12" s="43"/>
      <c r="D12" s="43"/>
      <c r="E12" s="43"/>
      <c r="F12" s="43"/>
      <c r="G12" s="43"/>
      <c r="H12" s="43"/>
      <c r="I12" s="152"/>
      <c r="J12" s="43"/>
      <c r="K12" s="47"/>
    </row>
    <row r="13" s="1" customFormat="1" ht="14.4" customHeight="1">
      <c r="B13" s="42"/>
      <c r="C13" s="43"/>
      <c r="D13" s="36" t="s">
        <v>20</v>
      </c>
      <c r="E13" s="43"/>
      <c r="F13" s="31" t="s">
        <v>21</v>
      </c>
      <c r="G13" s="43"/>
      <c r="H13" s="43"/>
      <c r="I13" s="154" t="s">
        <v>22</v>
      </c>
      <c r="J13" s="31" t="s">
        <v>21</v>
      </c>
      <c r="K13" s="47"/>
    </row>
    <row r="14" s="1" customFormat="1" ht="14.4" customHeight="1">
      <c r="B14" s="42"/>
      <c r="C14" s="43"/>
      <c r="D14" s="36" t="s">
        <v>23</v>
      </c>
      <c r="E14" s="43"/>
      <c r="F14" s="31" t="s">
        <v>24</v>
      </c>
      <c r="G14" s="43"/>
      <c r="H14" s="43"/>
      <c r="I14" s="154" t="s">
        <v>25</v>
      </c>
      <c r="J14" s="155" t="str">
        <f>'Rekapitulace stavby'!AN8</f>
        <v>4. 9. 2017</v>
      </c>
      <c r="K14" s="47"/>
    </row>
    <row r="15" s="1" customFormat="1" ht="10.8" customHeight="1">
      <c r="B15" s="42"/>
      <c r="C15" s="43"/>
      <c r="D15" s="43"/>
      <c r="E15" s="43"/>
      <c r="F15" s="43"/>
      <c r="G15" s="43"/>
      <c r="H15" s="43"/>
      <c r="I15" s="152"/>
      <c r="J15" s="43"/>
      <c r="K15" s="47"/>
    </row>
    <row r="16" s="1" customFormat="1" ht="14.4" customHeight="1">
      <c r="B16" s="42"/>
      <c r="C16" s="43"/>
      <c r="D16" s="36" t="s">
        <v>27</v>
      </c>
      <c r="E16" s="43"/>
      <c r="F16" s="43"/>
      <c r="G16" s="43"/>
      <c r="H16" s="43"/>
      <c r="I16" s="154" t="s">
        <v>28</v>
      </c>
      <c r="J16" s="31" t="str">
        <f>IF('Rekapitulace stavby'!AN10="","",'Rekapitulace stavby'!AN10)</f>
        <v/>
      </c>
      <c r="K16" s="47"/>
    </row>
    <row r="17" s="1" customFormat="1" ht="18" customHeight="1">
      <c r="B17" s="42"/>
      <c r="C17" s="43"/>
      <c r="D17" s="43"/>
      <c r="E17" s="31" t="str">
        <f>IF('Rekapitulace stavby'!E11="","",'Rekapitulace stavby'!E11)</f>
        <v xml:space="preserve"> </v>
      </c>
      <c r="F17" s="43"/>
      <c r="G17" s="43"/>
      <c r="H17" s="43"/>
      <c r="I17" s="154" t="s">
        <v>29</v>
      </c>
      <c r="J17" s="31" t="str">
        <f>IF('Rekapitulace stavby'!AN11="","",'Rekapitulace stavby'!AN11)</f>
        <v/>
      </c>
      <c r="K17" s="47"/>
    </row>
    <row r="18" s="1" customFormat="1" ht="6.96" customHeight="1">
      <c r="B18" s="42"/>
      <c r="C18" s="43"/>
      <c r="D18" s="43"/>
      <c r="E18" s="43"/>
      <c r="F18" s="43"/>
      <c r="G18" s="43"/>
      <c r="H18" s="43"/>
      <c r="I18" s="152"/>
      <c r="J18" s="43"/>
      <c r="K18" s="47"/>
    </row>
    <row r="19" s="1" customFormat="1" ht="14.4" customHeight="1">
      <c r="B19" s="42"/>
      <c r="C19" s="43"/>
      <c r="D19" s="36" t="s">
        <v>30</v>
      </c>
      <c r="E19" s="43"/>
      <c r="F19" s="43"/>
      <c r="G19" s="43"/>
      <c r="H19" s="43"/>
      <c r="I19" s="154" t="s">
        <v>28</v>
      </c>
      <c r="J19" s="31" t="str">
        <f>IF('Rekapitulace stavby'!AN13="Vyplň údaj","",IF('Rekapitulace stavby'!AN13="","",'Rekapitulace stavby'!AN13))</f>
        <v/>
      </c>
      <c r="K19" s="47"/>
    </row>
    <row r="20" s="1" customFormat="1" ht="18" customHeight="1">
      <c r="B20" s="42"/>
      <c r="C20" s="43"/>
      <c r="D20" s="43"/>
      <c r="E20" s="31" t="str">
        <f>IF('Rekapitulace stavby'!E14="Vyplň údaj","",IF('Rekapitulace stavby'!E14="","",'Rekapitulace stavby'!E14))</f>
        <v/>
      </c>
      <c r="F20" s="43"/>
      <c r="G20" s="43"/>
      <c r="H20" s="43"/>
      <c r="I20" s="154" t="s">
        <v>29</v>
      </c>
      <c r="J20" s="31" t="str">
        <f>IF('Rekapitulace stavby'!AN14="Vyplň údaj","",IF('Rekapitulace stavby'!AN14="","",'Rekapitulace stavby'!AN14))</f>
        <v/>
      </c>
      <c r="K20" s="47"/>
    </row>
    <row r="21" s="1" customFormat="1" ht="6.96" customHeight="1">
      <c r="B21" s="42"/>
      <c r="C21" s="43"/>
      <c r="D21" s="43"/>
      <c r="E21" s="43"/>
      <c r="F21" s="43"/>
      <c r="G21" s="43"/>
      <c r="H21" s="43"/>
      <c r="I21" s="152"/>
      <c r="J21" s="43"/>
      <c r="K21" s="47"/>
    </row>
    <row r="22" s="1" customFormat="1" ht="14.4" customHeight="1">
      <c r="B22" s="42"/>
      <c r="C22" s="43"/>
      <c r="D22" s="36" t="s">
        <v>32</v>
      </c>
      <c r="E22" s="43"/>
      <c r="F22" s="43"/>
      <c r="G22" s="43"/>
      <c r="H22" s="43"/>
      <c r="I22" s="154" t="s">
        <v>28</v>
      </c>
      <c r="J22" s="31" t="str">
        <f>IF('Rekapitulace stavby'!AN16="","",'Rekapitulace stavby'!AN16)</f>
        <v/>
      </c>
      <c r="K22" s="47"/>
    </row>
    <row r="23" s="1" customFormat="1" ht="18" customHeight="1">
      <c r="B23" s="42"/>
      <c r="C23" s="43"/>
      <c r="D23" s="43"/>
      <c r="E23" s="31" t="str">
        <f>IF('Rekapitulace stavby'!E17="","",'Rekapitulace stavby'!E17)</f>
        <v xml:space="preserve"> </v>
      </c>
      <c r="F23" s="43"/>
      <c r="G23" s="43"/>
      <c r="H23" s="43"/>
      <c r="I23" s="154" t="s">
        <v>29</v>
      </c>
      <c r="J23" s="31" t="str">
        <f>IF('Rekapitulace stavby'!AN17="","",'Rekapitulace stavby'!AN17)</f>
        <v/>
      </c>
      <c r="K23" s="47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152"/>
      <c r="J24" s="43"/>
      <c r="K24" s="47"/>
    </row>
    <row r="25" s="1" customFormat="1" ht="14.4" customHeight="1">
      <c r="B25" s="42"/>
      <c r="C25" s="43"/>
      <c r="D25" s="36" t="s">
        <v>34</v>
      </c>
      <c r="E25" s="43"/>
      <c r="F25" s="43"/>
      <c r="G25" s="43"/>
      <c r="H25" s="43"/>
      <c r="I25" s="152"/>
      <c r="J25" s="43"/>
      <c r="K25" s="47"/>
    </row>
    <row r="26" s="7" customFormat="1" ht="16.5" customHeight="1">
      <c r="B26" s="156"/>
      <c r="C26" s="157"/>
      <c r="D26" s="157"/>
      <c r="E26" s="40" t="s">
        <v>21</v>
      </c>
      <c r="F26" s="40"/>
      <c r="G26" s="40"/>
      <c r="H26" s="40"/>
      <c r="I26" s="158"/>
      <c r="J26" s="157"/>
      <c r="K26" s="159"/>
    </row>
    <row r="27" s="1" customFormat="1" ht="6.96" customHeight="1">
      <c r="B27" s="42"/>
      <c r="C27" s="43"/>
      <c r="D27" s="43"/>
      <c r="E27" s="43"/>
      <c r="F27" s="43"/>
      <c r="G27" s="43"/>
      <c r="H27" s="43"/>
      <c r="I27" s="152"/>
      <c r="J27" s="43"/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60"/>
      <c r="J28" s="102"/>
      <c r="K28" s="161"/>
    </row>
    <row r="29" s="1" customFormat="1" ht="25.44" customHeight="1">
      <c r="B29" s="42"/>
      <c r="C29" s="43"/>
      <c r="D29" s="162" t="s">
        <v>35</v>
      </c>
      <c r="E29" s="43"/>
      <c r="F29" s="43"/>
      <c r="G29" s="43"/>
      <c r="H29" s="43"/>
      <c r="I29" s="152"/>
      <c r="J29" s="163">
        <f>ROUND(J84,2)</f>
        <v>0</v>
      </c>
      <c r="K29" s="47"/>
    </row>
    <row r="30" s="1" customFormat="1" ht="6.96" customHeight="1">
      <c r="B30" s="42"/>
      <c r="C30" s="43"/>
      <c r="D30" s="102"/>
      <c r="E30" s="102"/>
      <c r="F30" s="102"/>
      <c r="G30" s="102"/>
      <c r="H30" s="102"/>
      <c r="I30" s="160"/>
      <c r="J30" s="102"/>
      <c r="K30" s="161"/>
    </row>
    <row r="31" s="1" customFormat="1" ht="14.4" customHeight="1">
      <c r="B31" s="42"/>
      <c r="C31" s="43"/>
      <c r="D31" s="43"/>
      <c r="E31" s="43"/>
      <c r="F31" s="48" t="s">
        <v>37</v>
      </c>
      <c r="G31" s="43"/>
      <c r="H31" s="43"/>
      <c r="I31" s="164" t="s">
        <v>36</v>
      </c>
      <c r="J31" s="48" t="s">
        <v>38</v>
      </c>
      <c r="K31" s="47"/>
    </row>
    <row r="32" s="1" customFormat="1" ht="14.4" customHeight="1">
      <c r="B32" s="42"/>
      <c r="C32" s="43"/>
      <c r="D32" s="51" t="s">
        <v>39</v>
      </c>
      <c r="E32" s="51" t="s">
        <v>40</v>
      </c>
      <c r="F32" s="165">
        <f>ROUND(SUM(BE84:BE134), 2)</f>
        <v>0</v>
      </c>
      <c r="G32" s="43"/>
      <c r="H32" s="43"/>
      <c r="I32" s="166">
        <v>0.20999999999999999</v>
      </c>
      <c r="J32" s="165">
        <f>ROUND(ROUND((SUM(BE84:BE134)), 2)*I32, 2)</f>
        <v>0</v>
      </c>
      <c r="K32" s="47"/>
    </row>
    <row r="33" s="1" customFormat="1" ht="14.4" customHeight="1">
      <c r="B33" s="42"/>
      <c r="C33" s="43"/>
      <c r="D33" s="43"/>
      <c r="E33" s="51" t="s">
        <v>41</v>
      </c>
      <c r="F33" s="165">
        <f>ROUND(SUM(BF84:BF134), 2)</f>
        <v>0</v>
      </c>
      <c r="G33" s="43"/>
      <c r="H33" s="43"/>
      <c r="I33" s="166">
        <v>0.14999999999999999</v>
      </c>
      <c r="J33" s="165">
        <f>ROUND(ROUND((SUM(BF84:BF134)), 2)*I33, 2)</f>
        <v>0</v>
      </c>
      <c r="K33" s="47"/>
    </row>
    <row r="34" hidden="1" s="1" customFormat="1" ht="14.4" customHeight="1">
      <c r="B34" s="42"/>
      <c r="C34" s="43"/>
      <c r="D34" s="43"/>
      <c r="E34" s="51" t="s">
        <v>42</v>
      </c>
      <c r="F34" s="165">
        <f>ROUND(SUM(BG84:BG134), 2)</f>
        <v>0</v>
      </c>
      <c r="G34" s="43"/>
      <c r="H34" s="43"/>
      <c r="I34" s="166">
        <v>0.20999999999999999</v>
      </c>
      <c r="J34" s="165">
        <v>0</v>
      </c>
      <c r="K34" s="47"/>
    </row>
    <row r="35" hidden="1" s="1" customFormat="1" ht="14.4" customHeight="1">
      <c r="B35" s="42"/>
      <c r="C35" s="43"/>
      <c r="D35" s="43"/>
      <c r="E35" s="51" t="s">
        <v>43</v>
      </c>
      <c r="F35" s="165">
        <f>ROUND(SUM(BH84:BH134), 2)</f>
        <v>0</v>
      </c>
      <c r="G35" s="43"/>
      <c r="H35" s="43"/>
      <c r="I35" s="166">
        <v>0.14999999999999999</v>
      </c>
      <c r="J35" s="165">
        <v>0</v>
      </c>
      <c r="K35" s="47"/>
    </row>
    <row r="36" hidden="1" s="1" customFormat="1" ht="14.4" customHeight="1">
      <c r="B36" s="42"/>
      <c r="C36" s="43"/>
      <c r="D36" s="43"/>
      <c r="E36" s="51" t="s">
        <v>44</v>
      </c>
      <c r="F36" s="165">
        <f>ROUND(SUM(BI84:BI134), 2)</f>
        <v>0</v>
      </c>
      <c r="G36" s="43"/>
      <c r="H36" s="43"/>
      <c r="I36" s="166">
        <v>0</v>
      </c>
      <c r="J36" s="165">
        <v>0</v>
      </c>
      <c r="K36" s="47"/>
    </row>
    <row r="37" s="1" customFormat="1" ht="6.96" customHeight="1">
      <c r="B37" s="42"/>
      <c r="C37" s="43"/>
      <c r="D37" s="43"/>
      <c r="E37" s="43"/>
      <c r="F37" s="43"/>
      <c r="G37" s="43"/>
      <c r="H37" s="43"/>
      <c r="I37" s="152"/>
      <c r="J37" s="43"/>
      <c r="K37" s="47"/>
    </row>
    <row r="38" s="1" customFormat="1" ht="25.44" customHeight="1">
      <c r="B38" s="42"/>
      <c r="C38" s="167"/>
      <c r="D38" s="168" t="s">
        <v>45</v>
      </c>
      <c r="E38" s="94"/>
      <c r="F38" s="94"/>
      <c r="G38" s="169" t="s">
        <v>46</v>
      </c>
      <c r="H38" s="170" t="s">
        <v>47</v>
      </c>
      <c r="I38" s="171"/>
      <c r="J38" s="172">
        <f>SUM(J29:J36)</f>
        <v>0</v>
      </c>
      <c r="K38" s="173"/>
    </row>
    <row r="39" s="1" customFormat="1" ht="14.4" customHeight="1">
      <c r="B39" s="63"/>
      <c r="C39" s="64"/>
      <c r="D39" s="64"/>
      <c r="E39" s="64"/>
      <c r="F39" s="64"/>
      <c r="G39" s="64"/>
      <c r="H39" s="64"/>
      <c r="I39" s="174"/>
      <c r="J39" s="64"/>
      <c r="K39" s="65"/>
    </row>
    <row r="43" s="1" customFormat="1" ht="6.96" customHeight="1">
      <c r="B43" s="175"/>
      <c r="C43" s="176"/>
      <c r="D43" s="176"/>
      <c r="E43" s="176"/>
      <c r="F43" s="176"/>
      <c r="G43" s="176"/>
      <c r="H43" s="176"/>
      <c r="I43" s="177"/>
      <c r="J43" s="176"/>
      <c r="K43" s="178"/>
    </row>
    <row r="44" s="1" customFormat="1" ht="36.96" customHeight="1">
      <c r="B44" s="42"/>
      <c r="C44" s="26" t="s">
        <v>107</v>
      </c>
      <c r="D44" s="43"/>
      <c r="E44" s="43"/>
      <c r="F44" s="43"/>
      <c r="G44" s="43"/>
      <c r="H44" s="43"/>
      <c r="I44" s="152"/>
      <c r="J44" s="43"/>
      <c r="K44" s="47"/>
    </row>
    <row r="45" s="1" customFormat="1" ht="6.96" customHeight="1">
      <c r="B45" s="42"/>
      <c r="C45" s="43"/>
      <c r="D45" s="43"/>
      <c r="E45" s="43"/>
      <c r="F45" s="43"/>
      <c r="G45" s="43"/>
      <c r="H45" s="43"/>
      <c r="I45" s="152"/>
      <c r="J45" s="43"/>
      <c r="K45" s="47"/>
    </row>
    <row r="46" s="1" customFormat="1" ht="14.4" customHeight="1">
      <c r="B46" s="42"/>
      <c r="C46" s="36" t="s">
        <v>18</v>
      </c>
      <c r="D46" s="43"/>
      <c r="E46" s="43"/>
      <c r="F46" s="43"/>
      <c r="G46" s="43"/>
      <c r="H46" s="43"/>
      <c r="I46" s="152"/>
      <c r="J46" s="43"/>
      <c r="K46" s="47"/>
    </row>
    <row r="47" s="1" customFormat="1" ht="16.5" customHeight="1">
      <c r="B47" s="42"/>
      <c r="C47" s="43"/>
      <c r="D47" s="43"/>
      <c r="E47" s="151" t="str">
        <f>E7</f>
        <v>Rekonstrukce odborných učeben v Karviné - školy I - interiér</v>
      </c>
      <c r="F47" s="36"/>
      <c r="G47" s="36"/>
      <c r="H47" s="36"/>
      <c r="I47" s="152"/>
      <c r="J47" s="43"/>
      <c r="K47" s="47"/>
    </row>
    <row r="48">
      <c r="B48" s="24"/>
      <c r="C48" s="36" t="s">
        <v>103</v>
      </c>
      <c r="D48" s="25"/>
      <c r="E48" s="25"/>
      <c r="F48" s="25"/>
      <c r="G48" s="25"/>
      <c r="H48" s="25"/>
      <c r="I48" s="150"/>
      <c r="J48" s="25"/>
      <c r="K48" s="27"/>
    </row>
    <row r="49" s="1" customFormat="1" ht="16.5" customHeight="1">
      <c r="B49" s="42"/>
      <c r="C49" s="43"/>
      <c r="D49" s="43"/>
      <c r="E49" s="151" t="s">
        <v>301</v>
      </c>
      <c r="F49" s="43"/>
      <c r="G49" s="43"/>
      <c r="H49" s="43"/>
      <c r="I49" s="152"/>
      <c r="J49" s="43"/>
      <c r="K49" s="47"/>
    </row>
    <row r="50" s="1" customFormat="1" ht="14.4" customHeight="1">
      <c r="B50" s="42"/>
      <c r="C50" s="36" t="s">
        <v>105</v>
      </c>
      <c r="D50" s="43"/>
      <c r="E50" s="43"/>
      <c r="F50" s="43"/>
      <c r="G50" s="43"/>
      <c r="H50" s="43"/>
      <c r="I50" s="152"/>
      <c r="J50" s="43"/>
      <c r="K50" s="47"/>
    </row>
    <row r="51" s="1" customFormat="1" ht="17.25" customHeight="1">
      <c r="B51" s="42"/>
      <c r="C51" s="43"/>
      <c r="D51" s="43"/>
      <c r="E51" s="153" t="str">
        <f>E11</f>
        <v xml:space="preserve">003 - Interiér bez cvičné kuchyně </v>
      </c>
      <c r="F51" s="43"/>
      <c r="G51" s="43"/>
      <c r="H51" s="43"/>
      <c r="I51" s="152"/>
      <c r="J51" s="43"/>
      <c r="K51" s="47"/>
    </row>
    <row r="52" s="1" customFormat="1" ht="6.96" customHeight="1">
      <c r="B52" s="42"/>
      <c r="C52" s="43"/>
      <c r="D52" s="43"/>
      <c r="E52" s="43"/>
      <c r="F52" s="43"/>
      <c r="G52" s="43"/>
      <c r="H52" s="43"/>
      <c r="I52" s="152"/>
      <c r="J52" s="43"/>
      <c r="K52" s="47"/>
    </row>
    <row r="53" s="1" customFormat="1" ht="18" customHeight="1">
      <c r="B53" s="42"/>
      <c r="C53" s="36" t="s">
        <v>23</v>
      </c>
      <c r="D53" s="43"/>
      <c r="E53" s="43"/>
      <c r="F53" s="31" t="str">
        <f>F14</f>
        <v xml:space="preserve"> </v>
      </c>
      <c r="G53" s="43"/>
      <c r="H53" s="43"/>
      <c r="I53" s="154" t="s">
        <v>25</v>
      </c>
      <c r="J53" s="155" t="str">
        <f>IF(J14="","",J14)</f>
        <v>4. 9. 2017</v>
      </c>
      <c r="K53" s="47"/>
    </row>
    <row r="54" s="1" customFormat="1" ht="6.96" customHeight="1">
      <c r="B54" s="42"/>
      <c r="C54" s="43"/>
      <c r="D54" s="43"/>
      <c r="E54" s="43"/>
      <c r="F54" s="43"/>
      <c r="G54" s="43"/>
      <c r="H54" s="43"/>
      <c r="I54" s="152"/>
      <c r="J54" s="43"/>
      <c r="K54" s="47"/>
    </row>
    <row r="55" s="1" customFormat="1">
      <c r="B55" s="42"/>
      <c r="C55" s="36" t="s">
        <v>27</v>
      </c>
      <c r="D55" s="43"/>
      <c r="E55" s="43"/>
      <c r="F55" s="31" t="str">
        <f>E17</f>
        <v xml:space="preserve"> </v>
      </c>
      <c r="G55" s="43"/>
      <c r="H55" s="43"/>
      <c r="I55" s="154" t="s">
        <v>32</v>
      </c>
      <c r="J55" s="40" t="str">
        <f>E23</f>
        <v xml:space="preserve"> </v>
      </c>
      <c r="K55" s="47"/>
    </row>
    <row r="56" s="1" customFormat="1" ht="14.4" customHeight="1">
      <c r="B56" s="42"/>
      <c r="C56" s="36" t="s">
        <v>30</v>
      </c>
      <c r="D56" s="43"/>
      <c r="E56" s="43"/>
      <c r="F56" s="31" t="str">
        <f>IF(E20="","",E20)</f>
        <v/>
      </c>
      <c r="G56" s="43"/>
      <c r="H56" s="43"/>
      <c r="I56" s="152"/>
      <c r="J56" s="179"/>
      <c r="K56" s="47"/>
    </row>
    <row r="57" s="1" customFormat="1" ht="10.32" customHeight="1">
      <c r="B57" s="42"/>
      <c r="C57" s="43"/>
      <c r="D57" s="43"/>
      <c r="E57" s="43"/>
      <c r="F57" s="43"/>
      <c r="G57" s="43"/>
      <c r="H57" s="43"/>
      <c r="I57" s="152"/>
      <c r="J57" s="43"/>
      <c r="K57" s="47"/>
    </row>
    <row r="58" s="1" customFormat="1" ht="29.28" customHeight="1">
      <c r="B58" s="42"/>
      <c r="C58" s="180" t="s">
        <v>108</v>
      </c>
      <c r="D58" s="167"/>
      <c r="E58" s="167"/>
      <c r="F58" s="167"/>
      <c r="G58" s="167"/>
      <c r="H58" s="167"/>
      <c r="I58" s="181"/>
      <c r="J58" s="182" t="s">
        <v>109</v>
      </c>
      <c r="K58" s="183"/>
    </row>
    <row r="59" s="1" customFormat="1" ht="10.32" customHeight="1">
      <c r="B59" s="42"/>
      <c r="C59" s="43"/>
      <c r="D59" s="43"/>
      <c r="E59" s="43"/>
      <c r="F59" s="43"/>
      <c r="G59" s="43"/>
      <c r="H59" s="43"/>
      <c r="I59" s="152"/>
      <c r="J59" s="43"/>
      <c r="K59" s="47"/>
    </row>
    <row r="60" s="1" customFormat="1" ht="29.28" customHeight="1">
      <c r="B60" s="42"/>
      <c r="C60" s="184" t="s">
        <v>110</v>
      </c>
      <c r="D60" s="43"/>
      <c r="E60" s="43"/>
      <c r="F60" s="43"/>
      <c r="G60" s="43"/>
      <c r="H60" s="43"/>
      <c r="I60" s="152"/>
      <c r="J60" s="163">
        <f>J84</f>
        <v>0</v>
      </c>
      <c r="K60" s="47"/>
      <c r="AU60" s="20" t="s">
        <v>111</v>
      </c>
    </row>
    <row r="61" s="8" customFormat="1" ht="24.96" customHeight="1">
      <c r="B61" s="185"/>
      <c r="C61" s="186"/>
      <c r="D61" s="187" t="s">
        <v>327</v>
      </c>
      <c r="E61" s="188"/>
      <c r="F61" s="188"/>
      <c r="G61" s="188"/>
      <c r="H61" s="188"/>
      <c r="I61" s="189"/>
      <c r="J61" s="190">
        <f>J85</f>
        <v>0</v>
      </c>
      <c r="K61" s="191"/>
    </row>
    <row r="62" s="8" customFormat="1" ht="24.96" customHeight="1">
      <c r="B62" s="185"/>
      <c r="C62" s="186"/>
      <c r="D62" s="187" t="s">
        <v>328</v>
      </c>
      <c r="E62" s="188"/>
      <c r="F62" s="188"/>
      <c r="G62" s="188"/>
      <c r="H62" s="188"/>
      <c r="I62" s="189"/>
      <c r="J62" s="190">
        <f>J104</f>
        <v>0</v>
      </c>
      <c r="K62" s="191"/>
    </row>
    <row r="63" s="1" customFormat="1" ht="21.84" customHeight="1">
      <c r="B63" s="42"/>
      <c r="C63" s="43"/>
      <c r="D63" s="43"/>
      <c r="E63" s="43"/>
      <c r="F63" s="43"/>
      <c r="G63" s="43"/>
      <c r="H63" s="43"/>
      <c r="I63" s="152"/>
      <c r="J63" s="43"/>
      <c r="K63" s="47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174"/>
      <c r="J64" s="64"/>
      <c r="K64" s="65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77"/>
      <c r="J68" s="67"/>
      <c r="K68" s="67"/>
      <c r="L68" s="68"/>
    </row>
    <row r="69" s="1" customFormat="1" ht="36.96" customHeight="1">
      <c r="B69" s="42"/>
      <c r="C69" s="69" t="s">
        <v>118</v>
      </c>
      <c r="D69" s="70"/>
      <c r="E69" s="70"/>
      <c r="F69" s="70"/>
      <c r="G69" s="70"/>
      <c r="H69" s="70"/>
      <c r="I69" s="192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92"/>
      <c r="J70" s="70"/>
      <c r="K70" s="70"/>
      <c r="L70" s="68"/>
    </row>
    <row r="71" s="1" customFormat="1" ht="14.4" customHeight="1">
      <c r="B71" s="42"/>
      <c r="C71" s="72" t="s">
        <v>18</v>
      </c>
      <c r="D71" s="70"/>
      <c r="E71" s="70"/>
      <c r="F71" s="70"/>
      <c r="G71" s="70"/>
      <c r="H71" s="70"/>
      <c r="I71" s="192"/>
      <c r="J71" s="70"/>
      <c r="K71" s="70"/>
      <c r="L71" s="68"/>
    </row>
    <row r="72" s="1" customFormat="1" ht="16.5" customHeight="1">
      <c r="B72" s="42"/>
      <c r="C72" s="70"/>
      <c r="D72" s="70"/>
      <c r="E72" s="193" t="str">
        <f>E7</f>
        <v>Rekonstrukce odborných učeben v Karviné - školy I - interiér</v>
      </c>
      <c r="F72" s="72"/>
      <c r="G72" s="72"/>
      <c r="H72" s="72"/>
      <c r="I72" s="192"/>
      <c r="J72" s="70"/>
      <c r="K72" s="70"/>
      <c r="L72" s="68"/>
    </row>
    <row r="73">
      <c r="B73" s="24"/>
      <c r="C73" s="72" t="s">
        <v>103</v>
      </c>
      <c r="D73" s="194"/>
      <c r="E73" s="194"/>
      <c r="F73" s="194"/>
      <c r="G73" s="194"/>
      <c r="H73" s="194"/>
      <c r="I73" s="144"/>
      <c r="J73" s="194"/>
      <c r="K73" s="194"/>
      <c r="L73" s="195"/>
    </row>
    <row r="74" s="1" customFormat="1" ht="16.5" customHeight="1">
      <c r="B74" s="42"/>
      <c r="C74" s="70"/>
      <c r="D74" s="70"/>
      <c r="E74" s="193" t="s">
        <v>301</v>
      </c>
      <c r="F74" s="70"/>
      <c r="G74" s="70"/>
      <c r="H74" s="70"/>
      <c r="I74" s="192"/>
      <c r="J74" s="70"/>
      <c r="K74" s="70"/>
      <c r="L74" s="68"/>
    </row>
    <row r="75" s="1" customFormat="1" ht="14.4" customHeight="1">
      <c r="B75" s="42"/>
      <c r="C75" s="72" t="s">
        <v>105</v>
      </c>
      <c r="D75" s="70"/>
      <c r="E75" s="70"/>
      <c r="F75" s="70"/>
      <c r="G75" s="70"/>
      <c r="H75" s="70"/>
      <c r="I75" s="192"/>
      <c r="J75" s="70"/>
      <c r="K75" s="70"/>
      <c r="L75" s="68"/>
    </row>
    <row r="76" s="1" customFormat="1" ht="17.25" customHeight="1">
      <c r="B76" s="42"/>
      <c r="C76" s="70"/>
      <c r="D76" s="70"/>
      <c r="E76" s="78" t="str">
        <f>E11</f>
        <v xml:space="preserve">003 - Interiér bez cvičné kuchyně </v>
      </c>
      <c r="F76" s="70"/>
      <c r="G76" s="70"/>
      <c r="H76" s="70"/>
      <c r="I76" s="192"/>
      <c r="J76" s="70"/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92"/>
      <c r="J77" s="70"/>
      <c r="K77" s="70"/>
      <c r="L77" s="68"/>
    </row>
    <row r="78" s="1" customFormat="1" ht="18" customHeight="1">
      <c r="B78" s="42"/>
      <c r="C78" s="72" t="s">
        <v>23</v>
      </c>
      <c r="D78" s="70"/>
      <c r="E78" s="70"/>
      <c r="F78" s="196" t="str">
        <f>F14</f>
        <v xml:space="preserve"> </v>
      </c>
      <c r="G78" s="70"/>
      <c r="H78" s="70"/>
      <c r="I78" s="197" t="s">
        <v>25</v>
      </c>
      <c r="J78" s="81" t="str">
        <f>IF(J14="","",J14)</f>
        <v>4. 9. 2017</v>
      </c>
      <c r="K78" s="70"/>
      <c r="L78" s="68"/>
    </row>
    <row r="79" s="1" customFormat="1" ht="6.96" customHeight="1">
      <c r="B79" s="42"/>
      <c r="C79" s="70"/>
      <c r="D79" s="70"/>
      <c r="E79" s="70"/>
      <c r="F79" s="70"/>
      <c r="G79" s="70"/>
      <c r="H79" s="70"/>
      <c r="I79" s="192"/>
      <c r="J79" s="70"/>
      <c r="K79" s="70"/>
      <c r="L79" s="68"/>
    </row>
    <row r="80" s="1" customFormat="1">
      <c r="B80" s="42"/>
      <c r="C80" s="72" t="s">
        <v>27</v>
      </c>
      <c r="D80" s="70"/>
      <c r="E80" s="70"/>
      <c r="F80" s="196" t="str">
        <f>E17</f>
        <v xml:space="preserve"> </v>
      </c>
      <c r="G80" s="70"/>
      <c r="H80" s="70"/>
      <c r="I80" s="197" t="s">
        <v>32</v>
      </c>
      <c r="J80" s="196" t="str">
        <f>E23</f>
        <v xml:space="preserve"> </v>
      </c>
      <c r="K80" s="70"/>
      <c r="L80" s="68"/>
    </row>
    <row r="81" s="1" customFormat="1" ht="14.4" customHeight="1">
      <c r="B81" s="42"/>
      <c r="C81" s="72" t="s">
        <v>30</v>
      </c>
      <c r="D81" s="70"/>
      <c r="E81" s="70"/>
      <c r="F81" s="196" t="str">
        <f>IF(E20="","",E20)</f>
        <v/>
      </c>
      <c r="G81" s="70"/>
      <c r="H81" s="70"/>
      <c r="I81" s="192"/>
      <c r="J81" s="70"/>
      <c r="K81" s="70"/>
      <c r="L81" s="68"/>
    </row>
    <row r="82" s="1" customFormat="1" ht="10.32" customHeight="1">
      <c r="B82" s="42"/>
      <c r="C82" s="70"/>
      <c r="D82" s="70"/>
      <c r="E82" s="70"/>
      <c r="F82" s="70"/>
      <c r="G82" s="70"/>
      <c r="H82" s="70"/>
      <c r="I82" s="192"/>
      <c r="J82" s="70"/>
      <c r="K82" s="70"/>
      <c r="L82" s="68"/>
    </row>
    <row r="83" s="9" customFormat="1" ht="29.28" customHeight="1">
      <c r="B83" s="198"/>
      <c r="C83" s="199" t="s">
        <v>119</v>
      </c>
      <c r="D83" s="200" t="s">
        <v>54</v>
      </c>
      <c r="E83" s="200" t="s">
        <v>50</v>
      </c>
      <c r="F83" s="200" t="s">
        <v>120</v>
      </c>
      <c r="G83" s="200" t="s">
        <v>121</v>
      </c>
      <c r="H83" s="200" t="s">
        <v>122</v>
      </c>
      <c r="I83" s="201" t="s">
        <v>123</v>
      </c>
      <c r="J83" s="200" t="s">
        <v>109</v>
      </c>
      <c r="K83" s="202" t="s">
        <v>124</v>
      </c>
      <c r="L83" s="203"/>
      <c r="M83" s="98" t="s">
        <v>125</v>
      </c>
      <c r="N83" s="99" t="s">
        <v>39</v>
      </c>
      <c r="O83" s="99" t="s">
        <v>126</v>
      </c>
      <c r="P83" s="99" t="s">
        <v>127</v>
      </c>
      <c r="Q83" s="99" t="s">
        <v>128</v>
      </c>
      <c r="R83" s="99" t="s">
        <v>129</v>
      </c>
      <c r="S83" s="99" t="s">
        <v>130</v>
      </c>
      <c r="T83" s="100" t="s">
        <v>131</v>
      </c>
    </row>
    <row r="84" s="1" customFormat="1" ht="29.28" customHeight="1">
      <c r="B84" s="42"/>
      <c r="C84" s="104" t="s">
        <v>110</v>
      </c>
      <c r="D84" s="70"/>
      <c r="E84" s="70"/>
      <c r="F84" s="70"/>
      <c r="G84" s="70"/>
      <c r="H84" s="70"/>
      <c r="I84" s="192"/>
      <c r="J84" s="204">
        <f>BK84</f>
        <v>0</v>
      </c>
      <c r="K84" s="70"/>
      <c r="L84" s="68"/>
      <c r="M84" s="101"/>
      <c r="N84" s="102"/>
      <c r="O84" s="102"/>
      <c r="P84" s="205">
        <f>P85+P104</f>
        <v>0</v>
      </c>
      <c r="Q84" s="102"/>
      <c r="R84" s="205">
        <f>R85+R104</f>
        <v>0</v>
      </c>
      <c r="S84" s="102"/>
      <c r="T84" s="206">
        <f>T85+T104</f>
        <v>0</v>
      </c>
      <c r="AT84" s="20" t="s">
        <v>68</v>
      </c>
      <c r="AU84" s="20" t="s">
        <v>111</v>
      </c>
      <c r="BK84" s="207">
        <f>BK85+BK104</f>
        <v>0</v>
      </c>
    </row>
    <row r="85" s="10" customFormat="1" ht="37.44" customHeight="1">
      <c r="B85" s="208"/>
      <c r="C85" s="209"/>
      <c r="D85" s="210" t="s">
        <v>68</v>
      </c>
      <c r="E85" s="211" t="s">
        <v>132</v>
      </c>
      <c r="F85" s="211" t="s">
        <v>329</v>
      </c>
      <c r="G85" s="209"/>
      <c r="H85" s="209"/>
      <c r="I85" s="212"/>
      <c r="J85" s="213">
        <f>BK85</f>
        <v>0</v>
      </c>
      <c r="K85" s="209"/>
      <c r="L85" s="214"/>
      <c r="M85" s="215"/>
      <c r="N85" s="216"/>
      <c r="O85" s="216"/>
      <c r="P85" s="217">
        <f>SUM(P86:P103)</f>
        <v>0</v>
      </c>
      <c r="Q85" s="216"/>
      <c r="R85" s="217">
        <f>SUM(R86:R103)</f>
        <v>0</v>
      </c>
      <c r="S85" s="216"/>
      <c r="T85" s="218">
        <f>SUM(T86:T103)</f>
        <v>0</v>
      </c>
      <c r="AR85" s="219" t="s">
        <v>76</v>
      </c>
      <c r="AT85" s="220" t="s">
        <v>68</v>
      </c>
      <c r="AU85" s="220" t="s">
        <v>69</v>
      </c>
      <c r="AY85" s="219" t="s">
        <v>134</v>
      </c>
      <c r="BK85" s="221">
        <f>SUM(BK86:BK103)</f>
        <v>0</v>
      </c>
    </row>
    <row r="86" s="1" customFormat="1" ht="16.5" customHeight="1">
      <c r="B86" s="42"/>
      <c r="C86" s="222" t="s">
        <v>76</v>
      </c>
      <c r="D86" s="222" t="s">
        <v>135</v>
      </c>
      <c r="E86" s="223" t="s">
        <v>168</v>
      </c>
      <c r="F86" s="224" t="s">
        <v>137</v>
      </c>
      <c r="G86" s="225" t="s">
        <v>138</v>
      </c>
      <c r="H86" s="226">
        <v>2</v>
      </c>
      <c r="I86" s="227"/>
      <c r="J86" s="228">
        <f>ROUND(I86*H86,2)</f>
        <v>0</v>
      </c>
      <c r="K86" s="224" t="s">
        <v>21</v>
      </c>
      <c r="L86" s="68"/>
      <c r="M86" s="229" t="s">
        <v>21</v>
      </c>
      <c r="N86" s="230" t="s">
        <v>40</v>
      </c>
      <c r="O86" s="43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AR86" s="20" t="s">
        <v>139</v>
      </c>
      <c r="AT86" s="20" t="s">
        <v>135</v>
      </c>
      <c r="AU86" s="20" t="s">
        <v>76</v>
      </c>
      <c r="AY86" s="20" t="s">
        <v>134</v>
      </c>
      <c r="BE86" s="233">
        <f>IF(N86="základní",J86,0)</f>
        <v>0</v>
      </c>
      <c r="BF86" s="233">
        <f>IF(N86="snížená",J86,0)</f>
        <v>0</v>
      </c>
      <c r="BG86" s="233">
        <f>IF(N86="zákl. přenesená",J86,0)</f>
        <v>0</v>
      </c>
      <c r="BH86" s="233">
        <f>IF(N86="sníž. přenesená",J86,0)</f>
        <v>0</v>
      </c>
      <c r="BI86" s="233">
        <f>IF(N86="nulová",J86,0)</f>
        <v>0</v>
      </c>
      <c r="BJ86" s="20" t="s">
        <v>76</v>
      </c>
      <c r="BK86" s="233">
        <f>ROUND(I86*H86,2)</f>
        <v>0</v>
      </c>
      <c r="BL86" s="20" t="s">
        <v>139</v>
      </c>
      <c r="BM86" s="20" t="s">
        <v>79</v>
      </c>
    </row>
    <row r="87" s="1" customFormat="1">
      <c r="B87" s="42"/>
      <c r="C87" s="70"/>
      <c r="D87" s="234" t="s">
        <v>140</v>
      </c>
      <c r="E87" s="70"/>
      <c r="F87" s="235" t="s">
        <v>141</v>
      </c>
      <c r="G87" s="70"/>
      <c r="H87" s="70"/>
      <c r="I87" s="192"/>
      <c r="J87" s="70"/>
      <c r="K87" s="70"/>
      <c r="L87" s="68"/>
      <c r="M87" s="236"/>
      <c r="N87" s="43"/>
      <c r="O87" s="43"/>
      <c r="P87" s="43"/>
      <c r="Q87" s="43"/>
      <c r="R87" s="43"/>
      <c r="S87" s="43"/>
      <c r="T87" s="91"/>
      <c r="AT87" s="20" t="s">
        <v>140</v>
      </c>
      <c r="AU87" s="20" t="s">
        <v>76</v>
      </c>
    </row>
    <row r="88" s="1" customFormat="1" ht="16.5" customHeight="1">
      <c r="B88" s="42"/>
      <c r="C88" s="222" t="s">
        <v>79</v>
      </c>
      <c r="D88" s="222" t="s">
        <v>135</v>
      </c>
      <c r="E88" s="223" t="s">
        <v>171</v>
      </c>
      <c r="F88" s="224" t="s">
        <v>143</v>
      </c>
      <c r="G88" s="225" t="s">
        <v>138</v>
      </c>
      <c r="H88" s="226">
        <v>4</v>
      </c>
      <c r="I88" s="227"/>
      <c r="J88" s="228">
        <f>ROUND(I88*H88,2)</f>
        <v>0</v>
      </c>
      <c r="K88" s="224" t="s">
        <v>21</v>
      </c>
      <c r="L88" s="68"/>
      <c r="M88" s="229" t="s">
        <v>21</v>
      </c>
      <c r="N88" s="230" t="s">
        <v>40</v>
      </c>
      <c r="O88" s="43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AR88" s="20" t="s">
        <v>139</v>
      </c>
      <c r="AT88" s="20" t="s">
        <v>135</v>
      </c>
      <c r="AU88" s="20" t="s">
        <v>76</v>
      </c>
      <c r="AY88" s="20" t="s">
        <v>134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0" t="s">
        <v>76</v>
      </c>
      <c r="BK88" s="233">
        <f>ROUND(I88*H88,2)</f>
        <v>0</v>
      </c>
      <c r="BL88" s="20" t="s">
        <v>139</v>
      </c>
      <c r="BM88" s="20" t="s">
        <v>139</v>
      </c>
    </row>
    <row r="89" s="1" customFormat="1">
      <c r="B89" s="42"/>
      <c r="C89" s="70"/>
      <c r="D89" s="234" t="s">
        <v>140</v>
      </c>
      <c r="E89" s="70"/>
      <c r="F89" s="235" t="s">
        <v>141</v>
      </c>
      <c r="G89" s="70"/>
      <c r="H89" s="70"/>
      <c r="I89" s="192"/>
      <c r="J89" s="70"/>
      <c r="K89" s="70"/>
      <c r="L89" s="68"/>
      <c r="M89" s="236"/>
      <c r="N89" s="43"/>
      <c r="O89" s="43"/>
      <c r="P89" s="43"/>
      <c r="Q89" s="43"/>
      <c r="R89" s="43"/>
      <c r="S89" s="43"/>
      <c r="T89" s="91"/>
      <c r="AT89" s="20" t="s">
        <v>140</v>
      </c>
      <c r="AU89" s="20" t="s">
        <v>76</v>
      </c>
    </row>
    <row r="90" s="1" customFormat="1" ht="16.5" customHeight="1">
      <c r="B90" s="42"/>
      <c r="C90" s="222" t="s">
        <v>144</v>
      </c>
      <c r="D90" s="222" t="s">
        <v>135</v>
      </c>
      <c r="E90" s="223" t="s">
        <v>175</v>
      </c>
      <c r="F90" s="224" t="s">
        <v>319</v>
      </c>
      <c r="G90" s="225" t="s">
        <v>138</v>
      </c>
      <c r="H90" s="226">
        <v>1</v>
      </c>
      <c r="I90" s="227"/>
      <c r="J90" s="228">
        <f>ROUND(I90*H90,2)</f>
        <v>0</v>
      </c>
      <c r="K90" s="224" t="s">
        <v>21</v>
      </c>
      <c r="L90" s="68"/>
      <c r="M90" s="229" t="s">
        <v>21</v>
      </c>
      <c r="N90" s="230" t="s">
        <v>40</v>
      </c>
      <c r="O90" s="43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AR90" s="20" t="s">
        <v>139</v>
      </c>
      <c r="AT90" s="20" t="s">
        <v>135</v>
      </c>
      <c r="AU90" s="20" t="s">
        <v>76</v>
      </c>
      <c r="AY90" s="20" t="s">
        <v>134</v>
      </c>
      <c r="BE90" s="233">
        <f>IF(N90="základní",J90,0)</f>
        <v>0</v>
      </c>
      <c r="BF90" s="233">
        <f>IF(N90="snížená",J90,0)</f>
        <v>0</v>
      </c>
      <c r="BG90" s="233">
        <f>IF(N90="zákl. přenesená",J90,0)</f>
        <v>0</v>
      </c>
      <c r="BH90" s="233">
        <f>IF(N90="sníž. přenesená",J90,0)</f>
        <v>0</v>
      </c>
      <c r="BI90" s="233">
        <f>IF(N90="nulová",J90,0)</f>
        <v>0</v>
      </c>
      <c r="BJ90" s="20" t="s">
        <v>76</v>
      </c>
      <c r="BK90" s="233">
        <f>ROUND(I90*H90,2)</f>
        <v>0</v>
      </c>
      <c r="BL90" s="20" t="s">
        <v>139</v>
      </c>
      <c r="BM90" s="20" t="s">
        <v>147</v>
      </c>
    </row>
    <row r="91" s="1" customFormat="1">
      <c r="B91" s="42"/>
      <c r="C91" s="70"/>
      <c r="D91" s="234" t="s">
        <v>140</v>
      </c>
      <c r="E91" s="70"/>
      <c r="F91" s="235" t="s">
        <v>141</v>
      </c>
      <c r="G91" s="70"/>
      <c r="H91" s="70"/>
      <c r="I91" s="192"/>
      <c r="J91" s="70"/>
      <c r="K91" s="70"/>
      <c r="L91" s="68"/>
      <c r="M91" s="236"/>
      <c r="N91" s="43"/>
      <c r="O91" s="43"/>
      <c r="P91" s="43"/>
      <c r="Q91" s="43"/>
      <c r="R91" s="43"/>
      <c r="S91" s="43"/>
      <c r="T91" s="91"/>
      <c r="AT91" s="20" t="s">
        <v>140</v>
      </c>
      <c r="AU91" s="20" t="s">
        <v>76</v>
      </c>
    </row>
    <row r="92" s="1" customFormat="1" ht="16.5" customHeight="1">
      <c r="B92" s="42"/>
      <c r="C92" s="222" t="s">
        <v>139</v>
      </c>
      <c r="D92" s="222" t="s">
        <v>135</v>
      </c>
      <c r="E92" s="223" t="s">
        <v>178</v>
      </c>
      <c r="F92" s="224" t="s">
        <v>149</v>
      </c>
      <c r="G92" s="225" t="s">
        <v>138</v>
      </c>
      <c r="H92" s="226">
        <v>4</v>
      </c>
      <c r="I92" s="227"/>
      <c r="J92" s="228">
        <f>ROUND(I92*H92,2)</f>
        <v>0</v>
      </c>
      <c r="K92" s="224" t="s">
        <v>21</v>
      </c>
      <c r="L92" s="68"/>
      <c r="M92" s="229" t="s">
        <v>21</v>
      </c>
      <c r="N92" s="230" t="s">
        <v>40</v>
      </c>
      <c r="O92" s="43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AR92" s="20" t="s">
        <v>139</v>
      </c>
      <c r="AT92" s="20" t="s">
        <v>135</v>
      </c>
      <c r="AU92" s="20" t="s">
        <v>76</v>
      </c>
      <c r="AY92" s="20" t="s">
        <v>134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0" t="s">
        <v>76</v>
      </c>
      <c r="BK92" s="233">
        <f>ROUND(I92*H92,2)</f>
        <v>0</v>
      </c>
      <c r="BL92" s="20" t="s">
        <v>139</v>
      </c>
      <c r="BM92" s="20" t="s">
        <v>150</v>
      </c>
    </row>
    <row r="93" s="1" customFormat="1">
      <c r="B93" s="42"/>
      <c r="C93" s="70"/>
      <c r="D93" s="234" t="s">
        <v>140</v>
      </c>
      <c r="E93" s="70"/>
      <c r="F93" s="235" t="s">
        <v>141</v>
      </c>
      <c r="G93" s="70"/>
      <c r="H93" s="70"/>
      <c r="I93" s="192"/>
      <c r="J93" s="70"/>
      <c r="K93" s="70"/>
      <c r="L93" s="68"/>
      <c r="M93" s="236"/>
      <c r="N93" s="43"/>
      <c r="O93" s="43"/>
      <c r="P93" s="43"/>
      <c r="Q93" s="43"/>
      <c r="R93" s="43"/>
      <c r="S93" s="43"/>
      <c r="T93" s="91"/>
      <c r="AT93" s="20" t="s">
        <v>140</v>
      </c>
      <c r="AU93" s="20" t="s">
        <v>76</v>
      </c>
    </row>
    <row r="94" s="1" customFormat="1" ht="16.5" customHeight="1">
      <c r="B94" s="42"/>
      <c r="C94" s="222" t="s">
        <v>151</v>
      </c>
      <c r="D94" s="222" t="s">
        <v>135</v>
      </c>
      <c r="E94" s="223" t="s">
        <v>182</v>
      </c>
      <c r="F94" s="224" t="s">
        <v>330</v>
      </c>
      <c r="G94" s="225" t="s">
        <v>138</v>
      </c>
      <c r="H94" s="226">
        <v>1</v>
      </c>
      <c r="I94" s="227"/>
      <c r="J94" s="228">
        <f>ROUND(I94*H94,2)</f>
        <v>0</v>
      </c>
      <c r="K94" s="224" t="s">
        <v>21</v>
      </c>
      <c r="L94" s="68"/>
      <c r="M94" s="229" t="s">
        <v>21</v>
      </c>
      <c r="N94" s="230" t="s">
        <v>40</v>
      </c>
      <c r="O94" s="43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AR94" s="20" t="s">
        <v>139</v>
      </c>
      <c r="AT94" s="20" t="s">
        <v>135</v>
      </c>
      <c r="AU94" s="20" t="s">
        <v>76</v>
      </c>
      <c r="AY94" s="20" t="s">
        <v>134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20" t="s">
        <v>76</v>
      </c>
      <c r="BK94" s="233">
        <f>ROUND(I94*H94,2)</f>
        <v>0</v>
      </c>
      <c r="BL94" s="20" t="s">
        <v>139</v>
      </c>
      <c r="BM94" s="20" t="s">
        <v>154</v>
      </c>
    </row>
    <row r="95" s="1" customFormat="1">
      <c r="B95" s="42"/>
      <c r="C95" s="70"/>
      <c r="D95" s="234" t="s">
        <v>140</v>
      </c>
      <c r="E95" s="70"/>
      <c r="F95" s="235" t="s">
        <v>141</v>
      </c>
      <c r="G95" s="70"/>
      <c r="H95" s="70"/>
      <c r="I95" s="192"/>
      <c r="J95" s="70"/>
      <c r="K95" s="70"/>
      <c r="L95" s="68"/>
      <c r="M95" s="236"/>
      <c r="N95" s="43"/>
      <c r="O95" s="43"/>
      <c r="P95" s="43"/>
      <c r="Q95" s="43"/>
      <c r="R95" s="43"/>
      <c r="S95" s="43"/>
      <c r="T95" s="91"/>
      <c r="AT95" s="20" t="s">
        <v>140</v>
      </c>
      <c r="AU95" s="20" t="s">
        <v>76</v>
      </c>
    </row>
    <row r="96" s="1" customFormat="1" ht="16.5" customHeight="1">
      <c r="B96" s="42"/>
      <c r="C96" s="222" t="s">
        <v>147</v>
      </c>
      <c r="D96" s="222" t="s">
        <v>135</v>
      </c>
      <c r="E96" s="223" t="s">
        <v>185</v>
      </c>
      <c r="F96" s="224" t="s">
        <v>146</v>
      </c>
      <c r="G96" s="225" t="s">
        <v>138</v>
      </c>
      <c r="H96" s="226">
        <v>2</v>
      </c>
      <c r="I96" s="227"/>
      <c r="J96" s="228">
        <f>ROUND(I96*H96,2)</f>
        <v>0</v>
      </c>
      <c r="K96" s="224" t="s">
        <v>21</v>
      </c>
      <c r="L96" s="68"/>
      <c r="M96" s="229" t="s">
        <v>21</v>
      </c>
      <c r="N96" s="230" t="s">
        <v>40</v>
      </c>
      <c r="O96" s="43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0" t="s">
        <v>139</v>
      </c>
      <c r="AT96" s="20" t="s">
        <v>135</v>
      </c>
      <c r="AU96" s="20" t="s">
        <v>76</v>
      </c>
      <c r="AY96" s="20" t="s">
        <v>134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0" t="s">
        <v>76</v>
      </c>
      <c r="BK96" s="233">
        <f>ROUND(I96*H96,2)</f>
        <v>0</v>
      </c>
      <c r="BL96" s="20" t="s">
        <v>139</v>
      </c>
      <c r="BM96" s="20" t="s">
        <v>157</v>
      </c>
    </row>
    <row r="97" s="1" customFormat="1">
      <c r="B97" s="42"/>
      <c r="C97" s="70"/>
      <c r="D97" s="234" t="s">
        <v>140</v>
      </c>
      <c r="E97" s="70"/>
      <c r="F97" s="235" t="s">
        <v>141</v>
      </c>
      <c r="G97" s="70"/>
      <c r="H97" s="70"/>
      <c r="I97" s="192"/>
      <c r="J97" s="70"/>
      <c r="K97" s="70"/>
      <c r="L97" s="68"/>
      <c r="M97" s="236"/>
      <c r="N97" s="43"/>
      <c r="O97" s="43"/>
      <c r="P97" s="43"/>
      <c r="Q97" s="43"/>
      <c r="R97" s="43"/>
      <c r="S97" s="43"/>
      <c r="T97" s="91"/>
      <c r="AT97" s="20" t="s">
        <v>140</v>
      </c>
      <c r="AU97" s="20" t="s">
        <v>76</v>
      </c>
    </row>
    <row r="98" s="1" customFormat="1" ht="16.5" customHeight="1">
      <c r="B98" s="42"/>
      <c r="C98" s="222" t="s">
        <v>158</v>
      </c>
      <c r="D98" s="222" t="s">
        <v>135</v>
      </c>
      <c r="E98" s="223" t="s">
        <v>191</v>
      </c>
      <c r="F98" s="224" t="s">
        <v>160</v>
      </c>
      <c r="G98" s="225" t="s">
        <v>138</v>
      </c>
      <c r="H98" s="226">
        <v>2</v>
      </c>
      <c r="I98" s="227"/>
      <c r="J98" s="228">
        <f>ROUND(I98*H98,2)</f>
        <v>0</v>
      </c>
      <c r="K98" s="224" t="s">
        <v>21</v>
      </c>
      <c r="L98" s="68"/>
      <c r="M98" s="229" t="s">
        <v>21</v>
      </c>
      <c r="N98" s="230" t="s">
        <v>40</v>
      </c>
      <c r="O98" s="43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AR98" s="20" t="s">
        <v>139</v>
      </c>
      <c r="AT98" s="20" t="s">
        <v>135</v>
      </c>
      <c r="AU98" s="20" t="s">
        <v>76</v>
      </c>
      <c r="AY98" s="20" t="s">
        <v>134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0" t="s">
        <v>76</v>
      </c>
      <c r="BK98" s="233">
        <f>ROUND(I98*H98,2)</f>
        <v>0</v>
      </c>
      <c r="BL98" s="20" t="s">
        <v>139</v>
      </c>
      <c r="BM98" s="20" t="s">
        <v>161</v>
      </c>
    </row>
    <row r="99" s="1" customFormat="1">
      <c r="B99" s="42"/>
      <c r="C99" s="70"/>
      <c r="D99" s="234" t="s">
        <v>140</v>
      </c>
      <c r="E99" s="70"/>
      <c r="F99" s="235" t="s">
        <v>141</v>
      </c>
      <c r="G99" s="70"/>
      <c r="H99" s="70"/>
      <c r="I99" s="192"/>
      <c r="J99" s="70"/>
      <c r="K99" s="70"/>
      <c r="L99" s="68"/>
      <c r="M99" s="236"/>
      <c r="N99" s="43"/>
      <c r="O99" s="43"/>
      <c r="P99" s="43"/>
      <c r="Q99" s="43"/>
      <c r="R99" s="43"/>
      <c r="S99" s="43"/>
      <c r="T99" s="91"/>
      <c r="AT99" s="20" t="s">
        <v>140</v>
      </c>
      <c r="AU99" s="20" t="s">
        <v>76</v>
      </c>
    </row>
    <row r="100" s="1" customFormat="1" ht="16.5" customHeight="1">
      <c r="B100" s="42"/>
      <c r="C100" s="222" t="s">
        <v>150</v>
      </c>
      <c r="D100" s="222" t="s">
        <v>135</v>
      </c>
      <c r="E100" s="223" t="s">
        <v>194</v>
      </c>
      <c r="F100" s="224" t="s">
        <v>331</v>
      </c>
      <c r="G100" s="225" t="s">
        <v>138</v>
      </c>
      <c r="H100" s="226">
        <v>5</v>
      </c>
      <c r="I100" s="227"/>
      <c r="J100" s="228">
        <f>ROUND(I100*H100,2)</f>
        <v>0</v>
      </c>
      <c r="K100" s="224" t="s">
        <v>21</v>
      </c>
      <c r="L100" s="68"/>
      <c r="M100" s="229" t="s">
        <v>21</v>
      </c>
      <c r="N100" s="230" t="s">
        <v>40</v>
      </c>
      <c r="O100" s="43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AR100" s="20" t="s">
        <v>139</v>
      </c>
      <c r="AT100" s="20" t="s">
        <v>135</v>
      </c>
      <c r="AU100" s="20" t="s">
        <v>76</v>
      </c>
      <c r="AY100" s="20" t="s">
        <v>134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0" t="s">
        <v>76</v>
      </c>
      <c r="BK100" s="233">
        <f>ROUND(I100*H100,2)</f>
        <v>0</v>
      </c>
      <c r="BL100" s="20" t="s">
        <v>139</v>
      </c>
      <c r="BM100" s="20" t="s">
        <v>164</v>
      </c>
    </row>
    <row r="101" s="1" customFormat="1">
      <c r="B101" s="42"/>
      <c r="C101" s="70"/>
      <c r="D101" s="234" t="s">
        <v>140</v>
      </c>
      <c r="E101" s="70"/>
      <c r="F101" s="235" t="s">
        <v>141</v>
      </c>
      <c r="G101" s="70"/>
      <c r="H101" s="70"/>
      <c r="I101" s="192"/>
      <c r="J101" s="70"/>
      <c r="K101" s="70"/>
      <c r="L101" s="68"/>
      <c r="M101" s="236"/>
      <c r="N101" s="43"/>
      <c r="O101" s="43"/>
      <c r="P101" s="43"/>
      <c r="Q101" s="43"/>
      <c r="R101" s="43"/>
      <c r="S101" s="43"/>
      <c r="T101" s="91"/>
      <c r="AT101" s="20" t="s">
        <v>140</v>
      </c>
      <c r="AU101" s="20" t="s">
        <v>76</v>
      </c>
    </row>
    <row r="102" s="1" customFormat="1" ht="16.5" customHeight="1">
      <c r="B102" s="42"/>
      <c r="C102" s="222" t="s">
        <v>167</v>
      </c>
      <c r="D102" s="222" t="s">
        <v>135</v>
      </c>
      <c r="E102" s="223" t="s">
        <v>198</v>
      </c>
      <c r="F102" s="224" t="s">
        <v>324</v>
      </c>
      <c r="G102" s="225" t="s">
        <v>138</v>
      </c>
      <c r="H102" s="226">
        <v>1</v>
      </c>
      <c r="I102" s="227"/>
      <c r="J102" s="228">
        <f>ROUND(I102*H102,2)</f>
        <v>0</v>
      </c>
      <c r="K102" s="224" t="s">
        <v>21</v>
      </c>
      <c r="L102" s="68"/>
      <c r="M102" s="229" t="s">
        <v>21</v>
      </c>
      <c r="N102" s="230" t="s">
        <v>40</v>
      </c>
      <c r="O102" s="43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AR102" s="20" t="s">
        <v>139</v>
      </c>
      <c r="AT102" s="20" t="s">
        <v>135</v>
      </c>
      <c r="AU102" s="20" t="s">
        <v>76</v>
      </c>
      <c r="AY102" s="20" t="s">
        <v>134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20" t="s">
        <v>76</v>
      </c>
      <c r="BK102" s="233">
        <f>ROUND(I102*H102,2)</f>
        <v>0</v>
      </c>
      <c r="BL102" s="20" t="s">
        <v>139</v>
      </c>
      <c r="BM102" s="20" t="s">
        <v>170</v>
      </c>
    </row>
    <row r="103" s="1" customFormat="1">
      <c r="B103" s="42"/>
      <c r="C103" s="70"/>
      <c r="D103" s="234" t="s">
        <v>140</v>
      </c>
      <c r="E103" s="70"/>
      <c r="F103" s="235" t="s">
        <v>141</v>
      </c>
      <c r="G103" s="70"/>
      <c r="H103" s="70"/>
      <c r="I103" s="192"/>
      <c r="J103" s="70"/>
      <c r="K103" s="70"/>
      <c r="L103" s="68"/>
      <c r="M103" s="236"/>
      <c r="N103" s="43"/>
      <c r="O103" s="43"/>
      <c r="P103" s="43"/>
      <c r="Q103" s="43"/>
      <c r="R103" s="43"/>
      <c r="S103" s="43"/>
      <c r="T103" s="91"/>
      <c r="AT103" s="20" t="s">
        <v>140</v>
      </c>
      <c r="AU103" s="20" t="s">
        <v>76</v>
      </c>
    </row>
    <row r="104" s="10" customFormat="1" ht="37.44" customHeight="1">
      <c r="B104" s="208"/>
      <c r="C104" s="209"/>
      <c r="D104" s="210" t="s">
        <v>68</v>
      </c>
      <c r="E104" s="211" t="s">
        <v>165</v>
      </c>
      <c r="F104" s="211" t="s">
        <v>332</v>
      </c>
      <c r="G104" s="209"/>
      <c r="H104" s="209"/>
      <c r="I104" s="212"/>
      <c r="J104" s="213">
        <f>BK104</f>
        <v>0</v>
      </c>
      <c r="K104" s="209"/>
      <c r="L104" s="214"/>
      <c r="M104" s="215"/>
      <c r="N104" s="216"/>
      <c r="O104" s="216"/>
      <c r="P104" s="217">
        <f>SUM(P105:P134)</f>
        <v>0</v>
      </c>
      <c r="Q104" s="216"/>
      <c r="R104" s="217">
        <f>SUM(R105:R134)</f>
        <v>0</v>
      </c>
      <c r="S104" s="216"/>
      <c r="T104" s="218">
        <f>SUM(T105:T134)</f>
        <v>0</v>
      </c>
      <c r="AR104" s="219" t="s">
        <v>76</v>
      </c>
      <c r="AT104" s="220" t="s">
        <v>68</v>
      </c>
      <c r="AU104" s="220" t="s">
        <v>69</v>
      </c>
      <c r="AY104" s="219" t="s">
        <v>134</v>
      </c>
      <c r="BK104" s="221">
        <f>SUM(BK105:BK134)</f>
        <v>0</v>
      </c>
    </row>
    <row r="105" s="1" customFormat="1" ht="16.5" customHeight="1">
      <c r="B105" s="42"/>
      <c r="C105" s="222" t="s">
        <v>154</v>
      </c>
      <c r="D105" s="222" t="s">
        <v>135</v>
      </c>
      <c r="E105" s="223" t="s">
        <v>220</v>
      </c>
      <c r="F105" s="224" t="s">
        <v>333</v>
      </c>
      <c r="G105" s="225" t="s">
        <v>138</v>
      </c>
      <c r="H105" s="226">
        <v>1</v>
      </c>
      <c r="I105" s="227"/>
      <c r="J105" s="228">
        <f>ROUND(I105*H105,2)</f>
        <v>0</v>
      </c>
      <c r="K105" s="224" t="s">
        <v>21</v>
      </c>
      <c r="L105" s="68"/>
      <c r="M105" s="229" t="s">
        <v>21</v>
      </c>
      <c r="N105" s="230" t="s">
        <v>40</v>
      </c>
      <c r="O105" s="43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AR105" s="20" t="s">
        <v>139</v>
      </c>
      <c r="AT105" s="20" t="s">
        <v>135</v>
      </c>
      <c r="AU105" s="20" t="s">
        <v>76</v>
      </c>
      <c r="AY105" s="20" t="s">
        <v>134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20" t="s">
        <v>76</v>
      </c>
      <c r="BK105" s="233">
        <f>ROUND(I105*H105,2)</f>
        <v>0</v>
      </c>
      <c r="BL105" s="20" t="s">
        <v>139</v>
      </c>
      <c r="BM105" s="20" t="s">
        <v>173</v>
      </c>
    </row>
    <row r="106" s="1" customFormat="1">
      <c r="B106" s="42"/>
      <c r="C106" s="70"/>
      <c r="D106" s="234" t="s">
        <v>140</v>
      </c>
      <c r="E106" s="70"/>
      <c r="F106" s="235" t="s">
        <v>141</v>
      </c>
      <c r="G106" s="70"/>
      <c r="H106" s="70"/>
      <c r="I106" s="192"/>
      <c r="J106" s="70"/>
      <c r="K106" s="70"/>
      <c r="L106" s="68"/>
      <c r="M106" s="236"/>
      <c r="N106" s="43"/>
      <c r="O106" s="43"/>
      <c r="P106" s="43"/>
      <c r="Q106" s="43"/>
      <c r="R106" s="43"/>
      <c r="S106" s="43"/>
      <c r="T106" s="91"/>
      <c r="AT106" s="20" t="s">
        <v>140</v>
      </c>
      <c r="AU106" s="20" t="s">
        <v>76</v>
      </c>
    </row>
    <row r="107" s="1" customFormat="1" ht="16.5" customHeight="1">
      <c r="B107" s="42"/>
      <c r="C107" s="222" t="s">
        <v>174</v>
      </c>
      <c r="D107" s="222" t="s">
        <v>135</v>
      </c>
      <c r="E107" s="223" t="s">
        <v>223</v>
      </c>
      <c r="F107" s="224" t="s">
        <v>334</v>
      </c>
      <c r="G107" s="225" t="s">
        <v>138</v>
      </c>
      <c r="H107" s="226">
        <v>1</v>
      </c>
      <c r="I107" s="227"/>
      <c r="J107" s="228">
        <f>ROUND(I107*H107,2)</f>
        <v>0</v>
      </c>
      <c r="K107" s="224" t="s">
        <v>21</v>
      </c>
      <c r="L107" s="68"/>
      <c r="M107" s="229" t="s">
        <v>21</v>
      </c>
      <c r="N107" s="230" t="s">
        <v>40</v>
      </c>
      <c r="O107" s="43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0" t="s">
        <v>139</v>
      </c>
      <c r="AT107" s="20" t="s">
        <v>135</v>
      </c>
      <c r="AU107" s="20" t="s">
        <v>76</v>
      </c>
      <c r="AY107" s="20" t="s">
        <v>134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0" t="s">
        <v>76</v>
      </c>
      <c r="BK107" s="233">
        <f>ROUND(I107*H107,2)</f>
        <v>0</v>
      </c>
      <c r="BL107" s="20" t="s">
        <v>139</v>
      </c>
      <c r="BM107" s="20" t="s">
        <v>177</v>
      </c>
    </row>
    <row r="108" s="1" customFormat="1">
      <c r="B108" s="42"/>
      <c r="C108" s="70"/>
      <c r="D108" s="234" t="s">
        <v>140</v>
      </c>
      <c r="E108" s="70"/>
      <c r="F108" s="235" t="s">
        <v>141</v>
      </c>
      <c r="G108" s="70"/>
      <c r="H108" s="70"/>
      <c r="I108" s="192"/>
      <c r="J108" s="70"/>
      <c r="K108" s="70"/>
      <c r="L108" s="68"/>
      <c r="M108" s="236"/>
      <c r="N108" s="43"/>
      <c r="O108" s="43"/>
      <c r="P108" s="43"/>
      <c r="Q108" s="43"/>
      <c r="R108" s="43"/>
      <c r="S108" s="43"/>
      <c r="T108" s="91"/>
      <c r="AT108" s="20" t="s">
        <v>140</v>
      </c>
      <c r="AU108" s="20" t="s">
        <v>76</v>
      </c>
    </row>
    <row r="109" s="1" customFormat="1" ht="16.5" customHeight="1">
      <c r="B109" s="42"/>
      <c r="C109" s="222" t="s">
        <v>157</v>
      </c>
      <c r="D109" s="222" t="s">
        <v>135</v>
      </c>
      <c r="E109" s="223" t="s">
        <v>228</v>
      </c>
      <c r="F109" s="224" t="s">
        <v>335</v>
      </c>
      <c r="G109" s="225" t="s">
        <v>138</v>
      </c>
      <c r="H109" s="226">
        <v>1</v>
      </c>
      <c r="I109" s="227"/>
      <c r="J109" s="228">
        <f>ROUND(I109*H109,2)</f>
        <v>0</v>
      </c>
      <c r="K109" s="224" t="s">
        <v>21</v>
      </c>
      <c r="L109" s="68"/>
      <c r="M109" s="229" t="s">
        <v>21</v>
      </c>
      <c r="N109" s="230" t="s">
        <v>40</v>
      </c>
      <c r="O109" s="43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AR109" s="20" t="s">
        <v>139</v>
      </c>
      <c r="AT109" s="20" t="s">
        <v>135</v>
      </c>
      <c r="AU109" s="20" t="s">
        <v>76</v>
      </c>
      <c r="AY109" s="20" t="s">
        <v>134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20" t="s">
        <v>76</v>
      </c>
      <c r="BK109" s="233">
        <f>ROUND(I109*H109,2)</f>
        <v>0</v>
      </c>
      <c r="BL109" s="20" t="s">
        <v>139</v>
      </c>
      <c r="BM109" s="20" t="s">
        <v>180</v>
      </c>
    </row>
    <row r="110" s="1" customFormat="1">
      <c r="B110" s="42"/>
      <c r="C110" s="70"/>
      <c r="D110" s="234" t="s">
        <v>140</v>
      </c>
      <c r="E110" s="70"/>
      <c r="F110" s="235" t="s">
        <v>141</v>
      </c>
      <c r="G110" s="70"/>
      <c r="H110" s="70"/>
      <c r="I110" s="192"/>
      <c r="J110" s="70"/>
      <c r="K110" s="70"/>
      <c r="L110" s="68"/>
      <c r="M110" s="236"/>
      <c r="N110" s="43"/>
      <c r="O110" s="43"/>
      <c r="P110" s="43"/>
      <c r="Q110" s="43"/>
      <c r="R110" s="43"/>
      <c r="S110" s="43"/>
      <c r="T110" s="91"/>
      <c r="AT110" s="20" t="s">
        <v>140</v>
      </c>
      <c r="AU110" s="20" t="s">
        <v>76</v>
      </c>
    </row>
    <row r="111" s="1" customFormat="1" ht="16.5" customHeight="1">
      <c r="B111" s="42"/>
      <c r="C111" s="222" t="s">
        <v>181</v>
      </c>
      <c r="D111" s="222" t="s">
        <v>135</v>
      </c>
      <c r="E111" s="223" t="s">
        <v>232</v>
      </c>
      <c r="F111" s="224" t="s">
        <v>336</v>
      </c>
      <c r="G111" s="225" t="s">
        <v>138</v>
      </c>
      <c r="H111" s="226">
        <v>9</v>
      </c>
      <c r="I111" s="227"/>
      <c r="J111" s="228">
        <f>ROUND(I111*H111,2)</f>
        <v>0</v>
      </c>
      <c r="K111" s="224" t="s">
        <v>21</v>
      </c>
      <c r="L111" s="68"/>
      <c r="M111" s="229" t="s">
        <v>21</v>
      </c>
      <c r="N111" s="230" t="s">
        <v>40</v>
      </c>
      <c r="O111" s="43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AR111" s="20" t="s">
        <v>139</v>
      </c>
      <c r="AT111" s="20" t="s">
        <v>135</v>
      </c>
      <c r="AU111" s="20" t="s">
        <v>76</v>
      </c>
      <c r="AY111" s="20" t="s">
        <v>134</v>
      </c>
      <c r="BE111" s="233">
        <f>IF(N111="základní",J111,0)</f>
        <v>0</v>
      </c>
      <c r="BF111" s="233">
        <f>IF(N111="snížená",J111,0)</f>
        <v>0</v>
      </c>
      <c r="BG111" s="233">
        <f>IF(N111="zákl. přenesená",J111,0)</f>
        <v>0</v>
      </c>
      <c r="BH111" s="233">
        <f>IF(N111="sníž. přenesená",J111,0)</f>
        <v>0</v>
      </c>
      <c r="BI111" s="233">
        <f>IF(N111="nulová",J111,0)</f>
        <v>0</v>
      </c>
      <c r="BJ111" s="20" t="s">
        <v>76</v>
      </c>
      <c r="BK111" s="233">
        <f>ROUND(I111*H111,2)</f>
        <v>0</v>
      </c>
      <c r="BL111" s="20" t="s">
        <v>139</v>
      </c>
      <c r="BM111" s="20" t="s">
        <v>184</v>
      </c>
    </row>
    <row r="112" s="1" customFormat="1">
      <c r="B112" s="42"/>
      <c r="C112" s="70"/>
      <c r="D112" s="234" t="s">
        <v>140</v>
      </c>
      <c r="E112" s="70"/>
      <c r="F112" s="235" t="s">
        <v>141</v>
      </c>
      <c r="G112" s="70"/>
      <c r="H112" s="70"/>
      <c r="I112" s="192"/>
      <c r="J112" s="70"/>
      <c r="K112" s="70"/>
      <c r="L112" s="68"/>
      <c r="M112" s="236"/>
      <c r="N112" s="43"/>
      <c r="O112" s="43"/>
      <c r="P112" s="43"/>
      <c r="Q112" s="43"/>
      <c r="R112" s="43"/>
      <c r="S112" s="43"/>
      <c r="T112" s="91"/>
      <c r="AT112" s="20" t="s">
        <v>140</v>
      </c>
      <c r="AU112" s="20" t="s">
        <v>76</v>
      </c>
    </row>
    <row r="113" s="1" customFormat="1" ht="16.5" customHeight="1">
      <c r="B113" s="42"/>
      <c r="C113" s="222" t="s">
        <v>161</v>
      </c>
      <c r="D113" s="222" t="s">
        <v>135</v>
      </c>
      <c r="E113" s="223" t="s">
        <v>235</v>
      </c>
      <c r="F113" s="224" t="s">
        <v>337</v>
      </c>
      <c r="G113" s="225" t="s">
        <v>138</v>
      </c>
      <c r="H113" s="226">
        <v>1</v>
      </c>
      <c r="I113" s="227"/>
      <c r="J113" s="228">
        <f>ROUND(I113*H113,2)</f>
        <v>0</v>
      </c>
      <c r="K113" s="224" t="s">
        <v>21</v>
      </c>
      <c r="L113" s="68"/>
      <c r="M113" s="229" t="s">
        <v>21</v>
      </c>
      <c r="N113" s="230" t="s">
        <v>40</v>
      </c>
      <c r="O113" s="43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AR113" s="20" t="s">
        <v>139</v>
      </c>
      <c r="AT113" s="20" t="s">
        <v>135</v>
      </c>
      <c r="AU113" s="20" t="s">
        <v>76</v>
      </c>
      <c r="AY113" s="20" t="s">
        <v>134</v>
      </c>
      <c r="BE113" s="233">
        <f>IF(N113="základní",J113,0)</f>
        <v>0</v>
      </c>
      <c r="BF113" s="233">
        <f>IF(N113="snížená",J113,0)</f>
        <v>0</v>
      </c>
      <c r="BG113" s="233">
        <f>IF(N113="zákl. přenesená",J113,0)</f>
        <v>0</v>
      </c>
      <c r="BH113" s="233">
        <f>IF(N113="sníž. přenesená",J113,0)</f>
        <v>0</v>
      </c>
      <c r="BI113" s="233">
        <f>IF(N113="nulová",J113,0)</f>
        <v>0</v>
      </c>
      <c r="BJ113" s="20" t="s">
        <v>76</v>
      </c>
      <c r="BK113" s="233">
        <f>ROUND(I113*H113,2)</f>
        <v>0</v>
      </c>
      <c r="BL113" s="20" t="s">
        <v>139</v>
      </c>
      <c r="BM113" s="20" t="s">
        <v>187</v>
      </c>
    </row>
    <row r="114" s="1" customFormat="1">
      <c r="B114" s="42"/>
      <c r="C114" s="70"/>
      <c r="D114" s="234" t="s">
        <v>140</v>
      </c>
      <c r="E114" s="70"/>
      <c r="F114" s="235" t="s">
        <v>141</v>
      </c>
      <c r="G114" s="70"/>
      <c r="H114" s="70"/>
      <c r="I114" s="192"/>
      <c r="J114" s="70"/>
      <c r="K114" s="70"/>
      <c r="L114" s="68"/>
      <c r="M114" s="236"/>
      <c r="N114" s="43"/>
      <c r="O114" s="43"/>
      <c r="P114" s="43"/>
      <c r="Q114" s="43"/>
      <c r="R114" s="43"/>
      <c r="S114" s="43"/>
      <c r="T114" s="91"/>
      <c r="AT114" s="20" t="s">
        <v>140</v>
      </c>
      <c r="AU114" s="20" t="s">
        <v>76</v>
      </c>
    </row>
    <row r="115" s="1" customFormat="1" ht="16.5" customHeight="1">
      <c r="B115" s="42"/>
      <c r="C115" s="222" t="s">
        <v>10</v>
      </c>
      <c r="D115" s="222" t="s">
        <v>135</v>
      </c>
      <c r="E115" s="223" t="s">
        <v>338</v>
      </c>
      <c r="F115" s="224" t="s">
        <v>339</v>
      </c>
      <c r="G115" s="225" t="s">
        <v>138</v>
      </c>
      <c r="H115" s="226">
        <v>5</v>
      </c>
      <c r="I115" s="227"/>
      <c r="J115" s="228">
        <f>ROUND(I115*H115,2)</f>
        <v>0</v>
      </c>
      <c r="K115" s="224" t="s">
        <v>21</v>
      </c>
      <c r="L115" s="68"/>
      <c r="M115" s="229" t="s">
        <v>21</v>
      </c>
      <c r="N115" s="230" t="s">
        <v>40</v>
      </c>
      <c r="O115" s="43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AR115" s="20" t="s">
        <v>139</v>
      </c>
      <c r="AT115" s="20" t="s">
        <v>135</v>
      </c>
      <c r="AU115" s="20" t="s">
        <v>76</v>
      </c>
      <c r="AY115" s="20" t="s">
        <v>134</v>
      </c>
      <c r="BE115" s="233">
        <f>IF(N115="základní",J115,0)</f>
        <v>0</v>
      </c>
      <c r="BF115" s="233">
        <f>IF(N115="snížená",J115,0)</f>
        <v>0</v>
      </c>
      <c r="BG115" s="233">
        <f>IF(N115="zákl. přenesená",J115,0)</f>
        <v>0</v>
      </c>
      <c r="BH115" s="233">
        <f>IF(N115="sníž. přenesená",J115,0)</f>
        <v>0</v>
      </c>
      <c r="BI115" s="233">
        <f>IF(N115="nulová",J115,0)</f>
        <v>0</v>
      </c>
      <c r="BJ115" s="20" t="s">
        <v>76</v>
      </c>
      <c r="BK115" s="233">
        <f>ROUND(I115*H115,2)</f>
        <v>0</v>
      </c>
      <c r="BL115" s="20" t="s">
        <v>139</v>
      </c>
      <c r="BM115" s="20" t="s">
        <v>188</v>
      </c>
    </row>
    <row r="116" s="1" customFormat="1">
      <c r="B116" s="42"/>
      <c r="C116" s="70"/>
      <c r="D116" s="234" t="s">
        <v>140</v>
      </c>
      <c r="E116" s="70"/>
      <c r="F116" s="235" t="s">
        <v>141</v>
      </c>
      <c r="G116" s="70"/>
      <c r="H116" s="70"/>
      <c r="I116" s="192"/>
      <c r="J116" s="70"/>
      <c r="K116" s="70"/>
      <c r="L116" s="68"/>
      <c r="M116" s="236"/>
      <c r="N116" s="43"/>
      <c r="O116" s="43"/>
      <c r="P116" s="43"/>
      <c r="Q116" s="43"/>
      <c r="R116" s="43"/>
      <c r="S116" s="43"/>
      <c r="T116" s="91"/>
      <c r="AT116" s="20" t="s">
        <v>140</v>
      </c>
      <c r="AU116" s="20" t="s">
        <v>76</v>
      </c>
    </row>
    <row r="117" s="1" customFormat="1" ht="16.5" customHeight="1">
      <c r="B117" s="42"/>
      <c r="C117" s="222" t="s">
        <v>164</v>
      </c>
      <c r="D117" s="222" t="s">
        <v>135</v>
      </c>
      <c r="E117" s="223" t="s">
        <v>340</v>
      </c>
      <c r="F117" s="224" t="s">
        <v>341</v>
      </c>
      <c r="G117" s="225" t="s">
        <v>138</v>
      </c>
      <c r="H117" s="226">
        <v>1</v>
      </c>
      <c r="I117" s="227"/>
      <c r="J117" s="228">
        <f>ROUND(I117*H117,2)</f>
        <v>0</v>
      </c>
      <c r="K117" s="224" t="s">
        <v>21</v>
      </c>
      <c r="L117" s="68"/>
      <c r="M117" s="229" t="s">
        <v>21</v>
      </c>
      <c r="N117" s="230" t="s">
        <v>40</v>
      </c>
      <c r="O117" s="43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AR117" s="20" t="s">
        <v>139</v>
      </c>
      <c r="AT117" s="20" t="s">
        <v>135</v>
      </c>
      <c r="AU117" s="20" t="s">
        <v>76</v>
      </c>
      <c r="AY117" s="20" t="s">
        <v>134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0" t="s">
        <v>76</v>
      </c>
      <c r="BK117" s="233">
        <f>ROUND(I117*H117,2)</f>
        <v>0</v>
      </c>
      <c r="BL117" s="20" t="s">
        <v>139</v>
      </c>
      <c r="BM117" s="20" t="s">
        <v>189</v>
      </c>
    </row>
    <row r="118" s="1" customFormat="1">
      <c r="B118" s="42"/>
      <c r="C118" s="70"/>
      <c r="D118" s="234" t="s">
        <v>140</v>
      </c>
      <c r="E118" s="70"/>
      <c r="F118" s="235" t="s">
        <v>141</v>
      </c>
      <c r="G118" s="70"/>
      <c r="H118" s="70"/>
      <c r="I118" s="192"/>
      <c r="J118" s="70"/>
      <c r="K118" s="70"/>
      <c r="L118" s="68"/>
      <c r="M118" s="236"/>
      <c r="N118" s="43"/>
      <c r="O118" s="43"/>
      <c r="P118" s="43"/>
      <c r="Q118" s="43"/>
      <c r="R118" s="43"/>
      <c r="S118" s="43"/>
      <c r="T118" s="91"/>
      <c r="AT118" s="20" t="s">
        <v>140</v>
      </c>
      <c r="AU118" s="20" t="s">
        <v>76</v>
      </c>
    </row>
    <row r="119" s="1" customFormat="1" ht="16.5" customHeight="1">
      <c r="B119" s="42"/>
      <c r="C119" s="222" t="s">
        <v>190</v>
      </c>
      <c r="D119" s="222" t="s">
        <v>135</v>
      </c>
      <c r="E119" s="223" t="s">
        <v>342</v>
      </c>
      <c r="F119" s="224" t="s">
        <v>343</v>
      </c>
      <c r="G119" s="225" t="s">
        <v>138</v>
      </c>
      <c r="H119" s="226">
        <v>2</v>
      </c>
      <c r="I119" s="227"/>
      <c r="J119" s="228">
        <f>ROUND(I119*H119,2)</f>
        <v>0</v>
      </c>
      <c r="K119" s="224" t="s">
        <v>21</v>
      </c>
      <c r="L119" s="68"/>
      <c r="M119" s="229" t="s">
        <v>21</v>
      </c>
      <c r="N119" s="230" t="s">
        <v>40</v>
      </c>
      <c r="O119" s="43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AR119" s="20" t="s">
        <v>139</v>
      </c>
      <c r="AT119" s="20" t="s">
        <v>135</v>
      </c>
      <c r="AU119" s="20" t="s">
        <v>76</v>
      </c>
      <c r="AY119" s="20" t="s">
        <v>134</v>
      </c>
      <c r="BE119" s="233">
        <f>IF(N119="základní",J119,0)</f>
        <v>0</v>
      </c>
      <c r="BF119" s="233">
        <f>IF(N119="snížená",J119,0)</f>
        <v>0</v>
      </c>
      <c r="BG119" s="233">
        <f>IF(N119="zákl. přenesená",J119,0)</f>
        <v>0</v>
      </c>
      <c r="BH119" s="233">
        <f>IF(N119="sníž. přenesená",J119,0)</f>
        <v>0</v>
      </c>
      <c r="BI119" s="233">
        <f>IF(N119="nulová",J119,0)</f>
        <v>0</v>
      </c>
      <c r="BJ119" s="20" t="s">
        <v>76</v>
      </c>
      <c r="BK119" s="233">
        <f>ROUND(I119*H119,2)</f>
        <v>0</v>
      </c>
      <c r="BL119" s="20" t="s">
        <v>139</v>
      </c>
      <c r="BM119" s="20" t="s">
        <v>193</v>
      </c>
    </row>
    <row r="120" s="1" customFormat="1">
      <c r="B120" s="42"/>
      <c r="C120" s="70"/>
      <c r="D120" s="234" t="s">
        <v>140</v>
      </c>
      <c r="E120" s="70"/>
      <c r="F120" s="235" t="s">
        <v>141</v>
      </c>
      <c r="G120" s="70"/>
      <c r="H120" s="70"/>
      <c r="I120" s="192"/>
      <c r="J120" s="70"/>
      <c r="K120" s="70"/>
      <c r="L120" s="68"/>
      <c r="M120" s="236"/>
      <c r="N120" s="43"/>
      <c r="O120" s="43"/>
      <c r="P120" s="43"/>
      <c r="Q120" s="43"/>
      <c r="R120" s="43"/>
      <c r="S120" s="43"/>
      <c r="T120" s="91"/>
      <c r="AT120" s="20" t="s">
        <v>140</v>
      </c>
      <c r="AU120" s="20" t="s">
        <v>76</v>
      </c>
    </row>
    <row r="121" s="1" customFormat="1" ht="16.5" customHeight="1">
      <c r="B121" s="42"/>
      <c r="C121" s="222" t="s">
        <v>170</v>
      </c>
      <c r="D121" s="222" t="s">
        <v>135</v>
      </c>
      <c r="E121" s="223" t="s">
        <v>340</v>
      </c>
      <c r="F121" s="224" t="s">
        <v>341</v>
      </c>
      <c r="G121" s="225" t="s">
        <v>138</v>
      </c>
      <c r="H121" s="226">
        <v>2</v>
      </c>
      <c r="I121" s="227"/>
      <c r="J121" s="228">
        <f>ROUND(I121*H121,2)</f>
        <v>0</v>
      </c>
      <c r="K121" s="224" t="s">
        <v>21</v>
      </c>
      <c r="L121" s="68"/>
      <c r="M121" s="229" t="s">
        <v>21</v>
      </c>
      <c r="N121" s="230" t="s">
        <v>40</v>
      </c>
      <c r="O121" s="43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AR121" s="20" t="s">
        <v>139</v>
      </c>
      <c r="AT121" s="20" t="s">
        <v>135</v>
      </c>
      <c r="AU121" s="20" t="s">
        <v>76</v>
      </c>
      <c r="AY121" s="20" t="s">
        <v>134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20" t="s">
        <v>76</v>
      </c>
      <c r="BK121" s="233">
        <f>ROUND(I121*H121,2)</f>
        <v>0</v>
      </c>
      <c r="BL121" s="20" t="s">
        <v>139</v>
      </c>
      <c r="BM121" s="20" t="s">
        <v>196</v>
      </c>
    </row>
    <row r="122" s="1" customFormat="1">
      <c r="B122" s="42"/>
      <c r="C122" s="70"/>
      <c r="D122" s="234" t="s">
        <v>140</v>
      </c>
      <c r="E122" s="70"/>
      <c r="F122" s="235" t="s">
        <v>141</v>
      </c>
      <c r="G122" s="70"/>
      <c r="H122" s="70"/>
      <c r="I122" s="192"/>
      <c r="J122" s="70"/>
      <c r="K122" s="70"/>
      <c r="L122" s="68"/>
      <c r="M122" s="236"/>
      <c r="N122" s="43"/>
      <c r="O122" s="43"/>
      <c r="P122" s="43"/>
      <c r="Q122" s="43"/>
      <c r="R122" s="43"/>
      <c r="S122" s="43"/>
      <c r="T122" s="91"/>
      <c r="AT122" s="20" t="s">
        <v>140</v>
      </c>
      <c r="AU122" s="20" t="s">
        <v>76</v>
      </c>
    </row>
    <row r="123" s="1" customFormat="1" ht="16.5" customHeight="1">
      <c r="B123" s="42"/>
      <c r="C123" s="222" t="s">
        <v>197</v>
      </c>
      <c r="D123" s="222" t="s">
        <v>135</v>
      </c>
      <c r="E123" s="223" t="s">
        <v>344</v>
      </c>
      <c r="F123" s="224" t="s">
        <v>345</v>
      </c>
      <c r="G123" s="225" t="s">
        <v>138</v>
      </c>
      <c r="H123" s="226">
        <v>1</v>
      </c>
      <c r="I123" s="227"/>
      <c r="J123" s="228">
        <f>ROUND(I123*H123,2)</f>
        <v>0</v>
      </c>
      <c r="K123" s="224" t="s">
        <v>21</v>
      </c>
      <c r="L123" s="68"/>
      <c r="M123" s="229" t="s">
        <v>21</v>
      </c>
      <c r="N123" s="230" t="s">
        <v>40</v>
      </c>
      <c r="O123" s="43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AR123" s="20" t="s">
        <v>139</v>
      </c>
      <c r="AT123" s="20" t="s">
        <v>135</v>
      </c>
      <c r="AU123" s="20" t="s">
        <v>76</v>
      </c>
      <c r="AY123" s="20" t="s">
        <v>134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20" t="s">
        <v>76</v>
      </c>
      <c r="BK123" s="233">
        <f>ROUND(I123*H123,2)</f>
        <v>0</v>
      </c>
      <c r="BL123" s="20" t="s">
        <v>139</v>
      </c>
      <c r="BM123" s="20" t="s">
        <v>200</v>
      </c>
    </row>
    <row r="124" s="1" customFormat="1">
      <c r="B124" s="42"/>
      <c r="C124" s="70"/>
      <c r="D124" s="234" t="s">
        <v>140</v>
      </c>
      <c r="E124" s="70"/>
      <c r="F124" s="235" t="s">
        <v>141</v>
      </c>
      <c r="G124" s="70"/>
      <c r="H124" s="70"/>
      <c r="I124" s="192"/>
      <c r="J124" s="70"/>
      <c r="K124" s="70"/>
      <c r="L124" s="68"/>
      <c r="M124" s="236"/>
      <c r="N124" s="43"/>
      <c r="O124" s="43"/>
      <c r="P124" s="43"/>
      <c r="Q124" s="43"/>
      <c r="R124" s="43"/>
      <c r="S124" s="43"/>
      <c r="T124" s="91"/>
      <c r="AT124" s="20" t="s">
        <v>140</v>
      </c>
      <c r="AU124" s="20" t="s">
        <v>76</v>
      </c>
    </row>
    <row r="125" s="1" customFormat="1" ht="16.5" customHeight="1">
      <c r="B125" s="42"/>
      <c r="C125" s="222" t="s">
        <v>173</v>
      </c>
      <c r="D125" s="222" t="s">
        <v>135</v>
      </c>
      <c r="E125" s="223" t="s">
        <v>344</v>
      </c>
      <c r="F125" s="224" t="s">
        <v>345</v>
      </c>
      <c r="G125" s="225" t="s">
        <v>138</v>
      </c>
      <c r="H125" s="226">
        <v>1</v>
      </c>
      <c r="I125" s="227"/>
      <c r="J125" s="228">
        <f>ROUND(I125*H125,2)</f>
        <v>0</v>
      </c>
      <c r="K125" s="224" t="s">
        <v>21</v>
      </c>
      <c r="L125" s="68"/>
      <c r="M125" s="229" t="s">
        <v>21</v>
      </c>
      <c r="N125" s="230" t="s">
        <v>40</v>
      </c>
      <c r="O125" s="43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AR125" s="20" t="s">
        <v>139</v>
      </c>
      <c r="AT125" s="20" t="s">
        <v>135</v>
      </c>
      <c r="AU125" s="20" t="s">
        <v>76</v>
      </c>
      <c r="AY125" s="20" t="s">
        <v>134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20" t="s">
        <v>76</v>
      </c>
      <c r="BK125" s="233">
        <f>ROUND(I125*H125,2)</f>
        <v>0</v>
      </c>
      <c r="BL125" s="20" t="s">
        <v>139</v>
      </c>
      <c r="BM125" s="20" t="s">
        <v>203</v>
      </c>
    </row>
    <row r="126" s="1" customFormat="1">
      <c r="B126" s="42"/>
      <c r="C126" s="70"/>
      <c r="D126" s="234" t="s">
        <v>140</v>
      </c>
      <c r="E126" s="70"/>
      <c r="F126" s="235" t="s">
        <v>141</v>
      </c>
      <c r="G126" s="70"/>
      <c r="H126" s="70"/>
      <c r="I126" s="192"/>
      <c r="J126" s="70"/>
      <c r="K126" s="70"/>
      <c r="L126" s="68"/>
      <c r="M126" s="236"/>
      <c r="N126" s="43"/>
      <c r="O126" s="43"/>
      <c r="P126" s="43"/>
      <c r="Q126" s="43"/>
      <c r="R126" s="43"/>
      <c r="S126" s="43"/>
      <c r="T126" s="91"/>
      <c r="AT126" s="20" t="s">
        <v>140</v>
      </c>
      <c r="AU126" s="20" t="s">
        <v>76</v>
      </c>
    </row>
    <row r="127" s="1" customFormat="1" ht="25.5" customHeight="1">
      <c r="B127" s="42"/>
      <c r="C127" s="222" t="s">
        <v>9</v>
      </c>
      <c r="D127" s="222" t="s">
        <v>135</v>
      </c>
      <c r="E127" s="223" t="s">
        <v>346</v>
      </c>
      <c r="F127" s="224" t="s">
        <v>315</v>
      </c>
      <c r="G127" s="225" t="s">
        <v>316</v>
      </c>
      <c r="H127" s="226">
        <v>5.1500000000000004</v>
      </c>
      <c r="I127" s="227"/>
      <c r="J127" s="228">
        <f>ROUND(I127*H127,2)</f>
        <v>0</v>
      </c>
      <c r="K127" s="224" t="s">
        <v>21</v>
      </c>
      <c r="L127" s="68"/>
      <c r="M127" s="229" t="s">
        <v>21</v>
      </c>
      <c r="N127" s="230" t="s">
        <v>40</v>
      </c>
      <c r="O127" s="43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0" t="s">
        <v>139</v>
      </c>
      <c r="AT127" s="20" t="s">
        <v>135</v>
      </c>
      <c r="AU127" s="20" t="s">
        <v>76</v>
      </c>
      <c r="AY127" s="20" t="s">
        <v>134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0" t="s">
        <v>76</v>
      </c>
      <c r="BK127" s="233">
        <f>ROUND(I127*H127,2)</f>
        <v>0</v>
      </c>
      <c r="BL127" s="20" t="s">
        <v>139</v>
      </c>
      <c r="BM127" s="20" t="s">
        <v>206</v>
      </c>
    </row>
    <row r="128" s="1" customFormat="1">
      <c r="B128" s="42"/>
      <c r="C128" s="70"/>
      <c r="D128" s="234" t="s">
        <v>140</v>
      </c>
      <c r="E128" s="70"/>
      <c r="F128" s="235" t="s">
        <v>141</v>
      </c>
      <c r="G128" s="70"/>
      <c r="H128" s="70"/>
      <c r="I128" s="192"/>
      <c r="J128" s="70"/>
      <c r="K128" s="70"/>
      <c r="L128" s="68"/>
      <c r="M128" s="236"/>
      <c r="N128" s="43"/>
      <c r="O128" s="43"/>
      <c r="P128" s="43"/>
      <c r="Q128" s="43"/>
      <c r="R128" s="43"/>
      <c r="S128" s="43"/>
      <c r="T128" s="91"/>
      <c r="AT128" s="20" t="s">
        <v>140</v>
      </c>
      <c r="AU128" s="20" t="s">
        <v>76</v>
      </c>
    </row>
    <row r="129" s="1" customFormat="1" ht="16.5" customHeight="1">
      <c r="B129" s="42"/>
      <c r="C129" s="222" t="s">
        <v>177</v>
      </c>
      <c r="D129" s="222" t="s">
        <v>135</v>
      </c>
      <c r="E129" s="223" t="s">
        <v>347</v>
      </c>
      <c r="F129" s="224" t="s">
        <v>160</v>
      </c>
      <c r="G129" s="225" t="s">
        <v>138</v>
      </c>
      <c r="H129" s="226">
        <v>1</v>
      </c>
      <c r="I129" s="227"/>
      <c r="J129" s="228">
        <f>ROUND(I129*H129,2)</f>
        <v>0</v>
      </c>
      <c r="K129" s="224" t="s">
        <v>21</v>
      </c>
      <c r="L129" s="68"/>
      <c r="M129" s="229" t="s">
        <v>21</v>
      </c>
      <c r="N129" s="230" t="s">
        <v>40</v>
      </c>
      <c r="O129" s="43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0" t="s">
        <v>139</v>
      </c>
      <c r="AT129" s="20" t="s">
        <v>135</v>
      </c>
      <c r="AU129" s="20" t="s">
        <v>76</v>
      </c>
      <c r="AY129" s="20" t="s">
        <v>134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20" t="s">
        <v>76</v>
      </c>
      <c r="BK129" s="233">
        <f>ROUND(I129*H129,2)</f>
        <v>0</v>
      </c>
      <c r="BL129" s="20" t="s">
        <v>139</v>
      </c>
      <c r="BM129" s="20" t="s">
        <v>209</v>
      </c>
    </row>
    <row r="130" s="1" customFormat="1">
      <c r="B130" s="42"/>
      <c r="C130" s="70"/>
      <c r="D130" s="234" t="s">
        <v>140</v>
      </c>
      <c r="E130" s="70"/>
      <c r="F130" s="235" t="s">
        <v>141</v>
      </c>
      <c r="G130" s="70"/>
      <c r="H130" s="70"/>
      <c r="I130" s="192"/>
      <c r="J130" s="70"/>
      <c r="K130" s="70"/>
      <c r="L130" s="68"/>
      <c r="M130" s="236"/>
      <c r="N130" s="43"/>
      <c r="O130" s="43"/>
      <c r="P130" s="43"/>
      <c r="Q130" s="43"/>
      <c r="R130" s="43"/>
      <c r="S130" s="43"/>
      <c r="T130" s="91"/>
      <c r="AT130" s="20" t="s">
        <v>140</v>
      </c>
      <c r="AU130" s="20" t="s">
        <v>76</v>
      </c>
    </row>
    <row r="131" s="1" customFormat="1" ht="16.5" customHeight="1">
      <c r="B131" s="42"/>
      <c r="C131" s="222" t="s">
        <v>210</v>
      </c>
      <c r="D131" s="222" t="s">
        <v>135</v>
      </c>
      <c r="E131" s="223" t="s">
        <v>348</v>
      </c>
      <c r="F131" s="224" t="s">
        <v>192</v>
      </c>
      <c r="G131" s="225" t="s">
        <v>138</v>
      </c>
      <c r="H131" s="226">
        <v>30</v>
      </c>
      <c r="I131" s="227"/>
      <c r="J131" s="228">
        <f>ROUND(I131*H131,2)</f>
        <v>0</v>
      </c>
      <c r="K131" s="224" t="s">
        <v>21</v>
      </c>
      <c r="L131" s="68"/>
      <c r="M131" s="229" t="s">
        <v>21</v>
      </c>
      <c r="N131" s="230" t="s">
        <v>40</v>
      </c>
      <c r="O131" s="43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0" t="s">
        <v>139</v>
      </c>
      <c r="AT131" s="20" t="s">
        <v>135</v>
      </c>
      <c r="AU131" s="20" t="s">
        <v>76</v>
      </c>
      <c r="AY131" s="20" t="s">
        <v>134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0" t="s">
        <v>76</v>
      </c>
      <c r="BK131" s="233">
        <f>ROUND(I131*H131,2)</f>
        <v>0</v>
      </c>
      <c r="BL131" s="20" t="s">
        <v>139</v>
      </c>
      <c r="BM131" s="20" t="s">
        <v>213</v>
      </c>
    </row>
    <row r="132" s="1" customFormat="1">
      <c r="B132" s="42"/>
      <c r="C132" s="70"/>
      <c r="D132" s="234" t="s">
        <v>140</v>
      </c>
      <c r="E132" s="70"/>
      <c r="F132" s="235" t="s">
        <v>141</v>
      </c>
      <c r="G132" s="70"/>
      <c r="H132" s="70"/>
      <c r="I132" s="192"/>
      <c r="J132" s="70"/>
      <c r="K132" s="70"/>
      <c r="L132" s="68"/>
      <c r="M132" s="236"/>
      <c r="N132" s="43"/>
      <c r="O132" s="43"/>
      <c r="P132" s="43"/>
      <c r="Q132" s="43"/>
      <c r="R132" s="43"/>
      <c r="S132" s="43"/>
      <c r="T132" s="91"/>
      <c r="AT132" s="20" t="s">
        <v>140</v>
      </c>
      <c r="AU132" s="20" t="s">
        <v>76</v>
      </c>
    </row>
    <row r="133" s="1" customFormat="1" ht="16.5" customHeight="1">
      <c r="B133" s="42"/>
      <c r="C133" s="222" t="s">
        <v>180</v>
      </c>
      <c r="D133" s="222" t="s">
        <v>135</v>
      </c>
      <c r="E133" s="223" t="s">
        <v>349</v>
      </c>
      <c r="F133" s="224" t="s">
        <v>350</v>
      </c>
      <c r="G133" s="225" t="s">
        <v>138</v>
      </c>
      <c r="H133" s="226">
        <v>2</v>
      </c>
      <c r="I133" s="227"/>
      <c r="J133" s="228">
        <f>ROUND(I133*H133,2)</f>
        <v>0</v>
      </c>
      <c r="K133" s="224" t="s">
        <v>21</v>
      </c>
      <c r="L133" s="68"/>
      <c r="M133" s="229" t="s">
        <v>21</v>
      </c>
      <c r="N133" s="230" t="s">
        <v>40</v>
      </c>
      <c r="O133" s="43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0" t="s">
        <v>139</v>
      </c>
      <c r="AT133" s="20" t="s">
        <v>135</v>
      </c>
      <c r="AU133" s="20" t="s">
        <v>76</v>
      </c>
      <c r="AY133" s="20" t="s">
        <v>134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20" t="s">
        <v>76</v>
      </c>
      <c r="BK133" s="233">
        <f>ROUND(I133*H133,2)</f>
        <v>0</v>
      </c>
      <c r="BL133" s="20" t="s">
        <v>139</v>
      </c>
      <c r="BM133" s="20" t="s">
        <v>216</v>
      </c>
    </row>
    <row r="134" s="1" customFormat="1">
      <c r="B134" s="42"/>
      <c r="C134" s="70"/>
      <c r="D134" s="234" t="s">
        <v>140</v>
      </c>
      <c r="E134" s="70"/>
      <c r="F134" s="235" t="s">
        <v>141</v>
      </c>
      <c r="G134" s="70"/>
      <c r="H134" s="70"/>
      <c r="I134" s="192"/>
      <c r="J134" s="70"/>
      <c r="K134" s="70"/>
      <c r="L134" s="68"/>
      <c r="M134" s="237"/>
      <c r="N134" s="238"/>
      <c r="O134" s="238"/>
      <c r="P134" s="238"/>
      <c r="Q134" s="238"/>
      <c r="R134" s="238"/>
      <c r="S134" s="238"/>
      <c r="T134" s="239"/>
      <c r="AT134" s="20" t="s">
        <v>140</v>
      </c>
      <c r="AU134" s="20" t="s">
        <v>76</v>
      </c>
    </row>
    <row r="135" s="1" customFormat="1" ht="6.96" customHeight="1">
      <c r="B135" s="63"/>
      <c r="C135" s="64"/>
      <c r="D135" s="64"/>
      <c r="E135" s="64"/>
      <c r="F135" s="64"/>
      <c r="G135" s="64"/>
      <c r="H135" s="64"/>
      <c r="I135" s="174"/>
      <c r="J135" s="64"/>
      <c r="K135" s="64"/>
      <c r="L135" s="68"/>
    </row>
  </sheetData>
  <sheetProtection sheet="1" autoFilter="0" formatColumns="0" formatRows="0" objects="1" scenarios="1" spinCount="100000" saltValue="vbJxUvOUhxDBcswEM8pxVJbDBzZ+cFPkmnEhzNOT9eXSXGaRmrWp0MYjLsR2KaP2NhODS2IzVusLSTMpJigx5g==" hashValue="VHfkRCQKB0rbogdkRZLjSIS4ilUcjMk7wJHa0IyqhZ8pmDZ4pKC7TNDQCrHHWhLJL4jwKjWwH7lpYd7Jv4SQVQ==" algorithmName="SHA-512" password="CC35"/>
  <autoFilter ref="C83:K13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0" customWidth="1"/>
    <col min="2" max="2" width="1.664063" style="240" customWidth="1"/>
    <col min="3" max="4" width="5" style="240" customWidth="1"/>
    <col min="5" max="5" width="11.67" style="240" customWidth="1"/>
    <col min="6" max="6" width="9.17" style="240" customWidth="1"/>
    <col min="7" max="7" width="5" style="240" customWidth="1"/>
    <col min="8" max="8" width="77.83" style="240" customWidth="1"/>
    <col min="9" max="10" width="20" style="240" customWidth="1"/>
    <col min="11" max="11" width="1.664063" style="240" customWidth="1"/>
  </cols>
  <sheetData>
    <row r="1" ht="37.5" customHeight="1"/>
    <row r="2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="11" customFormat="1" ht="45" customHeight="1">
      <c r="B3" s="244"/>
      <c r="C3" s="245" t="s">
        <v>351</v>
      </c>
      <c r="D3" s="245"/>
      <c r="E3" s="245"/>
      <c r="F3" s="245"/>
      <c r="G3" s="245"/>
      <c r="H3" s="245"/>
      <c r="I3" s="245"/>
      <c r="J3" s="245"/>
      <c r="K3" s="246"/>
    </row>
    <row r="4" ht="25.5" customHeight="1">
      <c r="B4" s="247"/>
      <c r="C4" s="248" t="s">
        <v>352</v>
      </c>
      <c r="D4" s="248"/>
      <c r="E4" s="248"/>
      <c r="F4" s="248"/>
      <c r="G4" s="248"/>
      <c r="H4" s="248"/>
      <c r="I4" s="248"/>
      <c r="J4" s="248"/>
      <c r="K4" s="249"/>
    </row>
    <row r="5" ht="5.25" customHeight="1">
      <c r="B5" s="247"/>
      <c r="C5" s="250"/>
      <c r="D5" s="250"/>
      <c r="E5" s="250"/>
      <c r="F5" s="250"/>
      <c r="G5" s="250"/>
      <c r="H5" s="250"/>
      <c r="I5" s="250"/>
      <c r="J5" s="250"/>
      <c r="K5" s="249"/>
    </row>
    <row r="6" ht="15" customHeight="1">
      <c r="B6" s="247"/>
      <c r="C6" s="251" t="s">
        <v>353</v>
      </c>
      <c r="D6" s="251"/>
      <c r="E6" s="251"/>
      <c r="F6" s="251"/>
      <c r="G6" s="251"/>
      <c r="H6" s="251"/>
      <c r="I6" s="251"/>
      <c r="J6" s="251"/>
      <c r="K6" s="249"/>
    </row>
    <row r="7" ht="15" customHeight="1">
      <c r="B7" s="252"/>
      <c r="C7" s="251" t="s">
        <v>354</v>
      </c>
      <c r="D7" s="251"/>
      <c r="E7" s="251"/>
      <c r="F7" s="251"/>
      <c r="G7" s="251"/>
      <c r="H7" s="251"/>
      <c r="I7" s="251"/>
      <c r="J7" s="251"/>
      <c r="K7" s="249"/>
    </row>
    <row r="8" ht="12.75" customHeight="1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ht="15" customHeight="1">
      <c r="B9" s="252"/>
      <c r="C9" s="251" t="s">
        <v>355</v>
      </c>
      <c r="D9" s="251"/>
      <c r="E9" s="251"/>
      <c r="F9" s="251"/>
      <c r="G9" s="251"/>
      <c r="H9" s="251"/>
      <c r="I9" s="251"/>
      <c r="J9" s="251"/>
      <c r="K9" s="249"/>
    </row>
    <row r="10" ht="15" customHeight="1">
      <c r="B10" s="252"/>
      <c r="C10" s="251"/>
      <c r="D10" s="251" t="s">
        <v>356</v>
      </c>
      <c r="E10" s="251"/>
      <c r="F10" s="251"/>
      <c r="G10" s="251"/>
      <c r="H10" s="251"/>
      <c r="I10" s="251"/>
      <c r="J10" s="251"/>
      <c r="K10" s="249"/>
    </row>
    <row r="11" ht="15" customHeight="1">
      <c r="B11" s="252"/>
      <c r="C11" s="253"/>
      <c r="D11" s="251" t="s">
        <v>357</v>
      </c>
      <c r="E11" s="251"/>
      <c r="F11" s="251"/>
      <c r="G11" s="251"/>
      <c r="H11" s="251"/>
      <c r="I11" s="251"/>
      <c r="J11" s="251"/>
      <c r="K11" s="249"/>
    </row>
    <row r="12" ht="12.75" customHeight="1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ht="15" customHeight="1">
      <c r="B13" s="252"/>
      <c r="C13" s="253"/>
      <c r="D13" s="251" t="s">
        <v>358</v>
      </c>
      <c r="E13" s="251"/>
      <c r="F13" s="251"/>
      <c r="G13" s="251"/>
      <c r="H13" s="251"/>
      <c r="I13" s="251"/>
      <c r="J13" s="251"/>
      <c r="K13" s="249"/>
    </row>
    <row r="14" ht="15" customHeight="1">
      <c r="B14" s="252"/>
      <c r="C14" s="253"/>
      <c r="D14" s="251" t="s">
        <v>359</v>
      </c>
      <c r="E14" s="251"/>
      <c r="F14" s="251"/>
      <c r="G14" s="251"/>
      <c r="H14" s="251"/>
      <c r="I14" s="251"/>
      <c r="J14" s="251"/>
      <c r="K14" s="249"/>
    </row>
    <row r="15" ht="15" customHeight="1">
      <c r="B15" s="252"/>
      <c r="C15" s="253"/>
      <c r="D15" s="251" t="s">
        <v>360</v>
      </c>
      <c r="E15" s="251"/>
      <c r="F15" s="251"/>
      <c r="G15" s="251"/>
      <c r="H15" s="251"/>
      <c r="I15" s="251"/>
      <c r="J15" s="251"/>
      <c r="K15" s="249"/>
    </row>
    <row r="16" ht="15" customHeight="1">
      <c r="B16" s="252"/>
      <c r="C16" s="253"/>
      <c r="D16" s="253"/>
      <c r="E16" s="254" t="s">
        <v>75</v>
      </c>
      <c r="F16" s="251" t="s">
        <v>361</v>
      </c>
      <c r="G16" s="251"/>
      <c r="H16" s="251"/>
      <c r="I16" s="251"/>
      <c r="J16" s="251"/>
      <c r="K16" s="249"/>
    </row>
    <row r="17" ht="15" customHeight="1">
      <c r="B17" s="252"/>
      <c r="C17" s="253"/>
      <c r="D17" s="253"/>
      <c r="E17" s="254" t="s">
        <v>362</v>
      </c>
      <c r="F17" s="251" t="s">
        <v>363</v>
      </c>
      <c r="G17" s="251"/>
      <c r="H17" s="251"/>
      <c r="I17" s="251"/>
      <c r="J17" s="251"/>
      <c r="K17" s="249"/>
    </row>
    <row r="18" ht="15" customHeight="1">
      <c r="B18" s="252"/>
      <c r="C18" s="253"/>
      <c r="D18" s="253"/>
      <c r="E18" s="254" t="s">
        <v>364</v>
      </c>
      <c r="F18" s="251" t="s">
        <v>365</v>
      </c>
      <c r="G18" s="251"/>
      <c r="H18" s="251"/>
      <c r="I18" s="251"/>
      <c r="J18" s="251"/>
      <c r="K18" s="249"/>
    </row>
    <row r="19" ht="15" customHeight="1">
      <c r="B19" s="252"/>
      <c r="C19" s="253"/>
      <c r="D19" s="253"/>
      <c r="E19" s="254" t="s">
        <v>366</v>
      </c>
      <c r="F19" s="251" t="s">
        <v>367</v>
      </c>
      <c r="G19" s="251"/>
      <c r="H19" s="251"/>
      <c r="I19" s="251"/>
      <c r="J19" s="251"/>
      <c r="K19" s="249"/>
    </row>
    <row r="20" ht="15" customHeight="1">
      <c r="B20" s="252"/>
      <c r="C20" s="253"/>
      <c r="D20" s="253"/>
      <c r="E20" s="254" t="s">
        <v>368</v>
      </c>
      <c r="F20" s="251" t="s">
        <v>369</v>
      </c>
      <c r="G20" s="251"/>
      <c r="H20" s="251"/>
      <c r="I20" s="251"/>
      <c r="J20" s="251"/>
      <c r="K20" s="249"/>
    </row>
    <row r="21" ht="15" customHeight="1">
      <c r="B21" s="252"/>
      <c r="C21" s="253"/>
      <c r="D21" s="253"/>
      <c r="E21" s="254" t="s">
        <v>83</v>
      </c>
      <c r="F21" s="251" t="s">
        <v>370</v>
      </c>
      <c r="G21" s="251"/>
      <c r="H21" s="251"/>
      <c r="I21" s="251"/>
      <c r="J21" s="251"/>
      <c r="K21" s="249"/>
    </row>
    <row r="22" ht="12.7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ht="15" customHeight="1">
      <c r="B23" s="252"/>
      <c r="C23" s="251" t="s">
        <v>371</v>
      </c>
      <c r="D23" s="251"/>
      <c r="E23" s="251"/>
      <c r="F23" s="251"/>
      <c r="G23" s="251"/>
      <c r="H23" s="251"/>
      <c r="I23" s="251"/>
      <c r="J23" s="251"/>
      <c r="K23" s="249"/>
    </row>
    <row r="24" ht="15" customHeight="1">
      <c r="B24" s="252"/>
      <c r="C24" s="251" t="s">
        <v>372</v>
      </c>
      <c r="D24" s="251"/>
      <c r="E24" s="251"/>
      <c r="F24" s="251"/>
      <c r="G24" s="251"/>
      <c r="H24" s="251"/>
      <c r="I24" s="251"/>
      <c r="J24" s="251"/>
      <c r="K24" s="249"/>
    </row>
    <row r="25" ht="15" customHeight="1">
      <c r="B25" s="252"/>
      <c r="C25" s="251"/>
      <c r="D25" s="251" t="s">
        <v>373</v>
      </c>
      <c r="E25" s="251"/>
      <c r="F25" s="251"/>
      <c r="G25" s="251"/>
      <c r="H25" s="251"/>
      <c r="I25" s="251"/>
      <c r="J25" s="251"/>
      <c r="K25" s="249"/>
    </row>
    <row r="26" ht="15" customHeight="1">
      <c r="B26" s="252"/>
      <c r="C26" s="253"/>
      <c r="D26" s="251" t="s">
        <v>374</v>
      </c>
      <c r="E26" s="251"/>
      <c r="F26" s="251"/>
      <c r="G26" s="251"/>
      <c r="H26" s="251"/>
      <c r="I26" s="251"/>
      <c r="J26" s="251"/>
      <c r="K26" s="249"/>
    </row>
    <row r="27" ht="12.75" customHeight="1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ht="15" customHeight="1">
      <c r="B28" s="252"/>
      <c r="C28" s="253"/>
      <c r="D28" s="251" t="s">
        <v>375</v>
      </c>
      <c r="E28" s="251"/>
      <c r="F28" s="251"/>
      <c r="G28" s="251"/>
      <c r="H28" s="251"/>
      <c r="I28" s="251"/>
      <c r="J28" s="251"/>
      <c r="K28" s="249"/>
    </row>
    <row r="29" ht="15" customHeight="1">
      <c r="B29" s="252"/>
      <c r="C29" s="253"/>
      <c r="D29" s="251" t="s">
        <v>376</v>
      </c>
      <c r="E29" s="251"/>
      <c r="F29" s="251"/>
      <c r="G29" s="251"/>
      <c r="H29" s="251"/>
      <c r="I29" s="251"/>
      <c r="J29" s="251"/>
      <c r="K29" s="249"/>
    </row>
    <row r="30" ht="12.75" customHeight="1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ht="15" customHeight="1">
      <c r="B31" s="252"/>
      <c r="C31" s="253"/>
      <c r="D31" s="251" t="s">
        <v>377</v>
      </c>
      <c r="E31" s="251"/>
      <c r="F31" s="251"/>
      <c r="G31" s="251"/>
      <c r="H31" s="251"/>
      <c r="I31" s="251"/>
      <c r="J31" s="251"/>
      <c r="K31" s="249"/>
    </row>
    <row r="32" ht="15" customHeight="1">
      <c r="B32" s="252"/>
      <c r="C32" s="253"/>
      <c r="D32" s="251" t="s">
        <v>378</v>
      </c>
      <c r="E32" s="251"/>
      <c r="F32" s="251"/>
      <c r="G32" s="251"/>
      <c r="H32" s="251"/>
      <c r="I32" s="251"/>
      <c r="J32" s="251"/>
      <c r="K32" s="249"/>
    </row>
    <row r="33" ht="15" customHeight="1">
      <c r="B33" s="252"/>
      <c r="C33" s="253"/>
      <c r="D33" s="251" t="s">
        <v>379</v>
      </c>
      <c r="E33" s="251"/>
      <c r="F33" s="251"/>
      <c r="G33" s="251"/>
      <c r="H33" s="251"/>
      <c r="I33" s="251"/>
      <c r="J33" s="251"/>
      <c r="K33" s="249"/>
    </row>
    <row r="34" ht="15" customHeight="1">
      <c r="B34" s="252"/>
      <c r="C34" s="253"/>
      <c r="D34" s="251"/>
      <c r="E34" s="255" t="s">
        <v>119</v>
      </c>
      <c r="F34" s="251"/>
      <c r="G34" s="251" t="s">
        <v>380</v>
      </c>
      <c r="H34" s="251"/>
      <c r="I34" s="251"/>
      <c r="J34" s="251"/>
      <c r="K34" s="249"/>
    </row>
    <row r="35" ht="30.75" customHeight="1">
      <c r="B35" s="252"/>
      <c r="C35" s="253"/>
      <c r="D35" s="251"/>
      <c r="E35" s="255" t="s">
        <v>381</v>
      </c>
      <c r="F35" s="251"/>
      <c r="G35" s="251" t="s">
        <v>382</v>
      </c>
      <c r="H35" s="251"/>
      <c r="I35" s="251"/>
      <c r="J35" s="251"/>
      <c r="K35" s="249"/>
    </row>
    <row r="36" ht="15" customHeight="1">
      <c r="B36" s="252"/>
      <c r="C36" s="253"/>
      <c r="D36" s="251"/>
      <c r="E36" s="255" t="s">
        <v>50</v>
      </c>
      <c r="F36" s="251"/>
      <c r="G36" s="251" t="s">
        <v>383</v>
      </c>
      <c r="H36" s="251"/>
      <c r="I36" s="251"/>
      <c r="J36" s="251"/>
      <c r="K36" s="249"/>
    </row>
    <row r="37" ht="15" customHeight="1">
      <c r="B37" s="252"/>
      <c r="C37" s="253"/>
      <c r="D37" s="251"/>
      <c r="E37" s="255" t="s">
        <v>120</v>
      </c>
      <c r="F37" s="251"/>
      <c r="G37" s="251" t="s">
        <v>384</v>
      </c>
      <c r="H37" s="251"/>
      <c r="I37" s="251"/>
      <c r="J37" s="251"/>
      <c r="K37" s="249"/>
    </row>
    <row r="38" ht="15" customHeight="1">
      <c r="B38" s="252"/>
      <c r="C38" s="253"/>
      <c r="D38" s="251"/>
      <c r="E38" s="255" t="s">
        <v>121</v>
      </c>
      <c r="F38" s="251"/>
      <c r="G38" s="251" t="s">
        <v>385</v>
      </c>
      <c r="H38" s="251"/>
      <c r="I38" s="251"/>
      <c r="J38" s="251"/>
      <c r="K38" s="249"/>
    </row>
    <row r="39" ht="15" customHeight="1">
      <c r="B39" s="252"/>
      <c r="C39" s="253"/>
      <c r="D39" s="251"/>
      <c r="E39" s="255" t="s">
        <v>122</v>
      </c>
      <c r="F39" s="251"/>
      <c r="G39" s="251" t="s">
        <v>386</v>
      </c>
      <c r="H39" s="251"/>
      <c r="I39" s="251"/>
      <c r="J39" s="251"/>
      <c r="K39" s="249"/>
    </row>
    <row r="40" ht="15" customHeight="1">
      <c r="B40" s="252"/>
      <c r="C40" s="253"/>
      <c r="D40" s="251"/>
      <c r="E40" s="255" t="s">
        <v>387</v>
      </c>
      <c r="F40" s="251"/>
      <c r="G40" s="251" t="s">
        <v>388</v>
      </c>
      <c r="H40" s="251"/>
      <c r="I40" s="251"/>
      <c r="J40" s="251"/>
      <c r="K40" s="249"/>
    </row>
    <row r="41" ht="15" customHeight="1">
      <c r="B41" s="252"/>
      <c r="C41" s="253"/>
      <c r="D41" s="251"/>
      <c r="E41" s="255"/>
      <c r="F41" s="251"/>
      <c r="G41" s="251" t="s">
        <v>389</v>
      </c>
      <c r="H41" s="251"/>
      <c r="I41" s="251"/>
      <c r="J41" s="251"/>
      <c r="K41" s="249"/>
    </row>
    <row r="42" ht="15" customHeight="1">
      <c r="B42" s="252"/>
      <c r="C42" s="253"/>
      <c r="D42" s="251"/>
      <c r="E42" s="255" t="s">
        <v>390</v>
      </c>
      <c r="F42" s="251"/>
      <c r="G42" s="251" t="s">
        <v>391</v>
      </c>
      <c r="H42" s="251"/>
      <c r="I42" s="251"/>
      <c r="J42" s="251"/>
      <c r="K42" s="249"/>
    </row>
    <row r="43" ht="15" customHeight="1">
      <c r="B43" s="252"/>
      <c r="C43" s="253"/>
      <c r="D43" s="251"/>
      <c r="E43" s="255" t="s">
        <v>124</v>
      </c>
      <c r="F43" s="251"/>
      <c r="G43" s="251" t="s">
        <v>392</v>
      </c>
      <c r="H43" s="251"/>
      <c r="I43" s="251"/>
      <c r="J43" s="251"/>
      <c r="K43" s="249"/>
    </row>
    <row r="44" ht="12.75" customHeight="1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ht="15" customHeight="1">
      <c r="B45" s="252"/>
      <c r="C45" s="253"/>
      <c r="D45" s="251" t="s">
        <v>393</v>
      </c>
      <c r="E45" s="251"/>
      <c r="F45" s="251"/>
      <c r="G45" s="251"/>
      <c r="H45" s="251"/>
      <c r="I45" s="251"/>
      <c r="J45" s="251"/>
      <c r="K45" s="249"/>
    </row>
    <row r="46" ht="15" customHeight="1">
      <c r="B46" s="252"/>
      <c r="C46" s="253"/>
      <c r="D46" s="253"/>
      <c r="E46" s="251" t="s">
        <v>394</v>
      </c>
      <c r="F46" s="251"/>
      <c r="G46" s="251"/>
      <c r="H46" s="251"/>
      <c r="I46" s="251"/>
      <c r="J46" s="251"/>
      <c r="K46" s="249"/>
    </row>
    <row r="47" ht="15" customHeight="1">
      <c r="B47" s="252"/>
      <c r="C47" s="253"/>
      <c r="D47" s="253"/>
      <c r="E47" s="251" t="s">
        <v>395</v>
      </c>
      <c r="F47" s="251"/>
      <c r="G47" s="251"/>
      <c r="H47" s="251"/>
      <c r="I47" s="251"/>
      <c r="J47" s="251"/>
      <c r="K47" s="249"/>
    </row>
    <row r="48" ht="15" customHeight="1">
      <c r="B48" s="252"/>
      <c r="C48" s="253"/>
      <c r="D48" s="253"/>
      <c r="E48" s="251" t="s">
        <v>396</v>
      </c>
      <c r="F48" s="251"/>
      <c r="G48" s="251"/>
      <c r="H48" s="251"/>
      <c r="I48" s="251"/>
      <c r="J48" s="251"/>
      <c r="K48" s="249"/>
    </row>
    <row r="49" ht="15" customHeight="1">
      <c r="B49" s="252"/>
      <c r="C49" s="253"/>
      <c r="D49" s="251" t="s">
        <v>397</v>
      </c>
      <c r="E49" s="251"/>
      <c r="F49" s="251"/>
      <c r="G49" s="251"/>
      <c r="H49" s="251"/>
      <c r="I49" s="251"/>
      <c r="J49" s="251"/>
      <c r="K49" s="249"/>
    </row>
    <row r="50" ht="25.5" customHeight="1">
      <c r="B50" s="247"/>
      <c r="C50" s="248" t="s">
        <v>398</v>
      </c>
      <c r="D50" s="248"/>
      <c r="E50" s="248"/>
      <c r="F50" s="248"/>
      <c r="G50" s="248"/>
      <c r="H50" s="248"/>
      <c r="I50" s="248"/>
      <c r="J50" s="248"/>
      <c r="K50" s="249"/>
    </row>
    <row r="51" ht="5.25" customHeight="1">
      <c r="B51" s="247"/>
      <c r="C51" s="250"/>
      <c r="D51" s="250"/>
      <c r="E51" s="250"/>
      <c r="F51" s="250"/>
      <c r="G51" s="250"/>
      <c r="H51" s="250"/>
      <c r="I51" s="250"/>
      <c r="J51" s="250"/>
      <c r="K51" s="249"/>
    </row>
    <row r="52" ht="15" customHeight="1">
      <c r="B52" s="247"/>
      <c r="C52" s="251" t="s">
        <v>399</v>
      </c>
      <c r="D52" s="251"/>
      <c r="E52" s="251"/>
      <c r="F52" s="251"/>
      <c r="G52" s="251"/>
      <c r="H52" s="251"/>
      <c r="I52" s="251"/>
      <c r="J52" s="251"/>
      <c r="K52" s="249"/>
    </row>
    <row r="53" ht="15" customHeight="1">
      <c r="B53" s="247"/>
      <c r="C53" s="251" t="s">
        <v>400</v>
      </c>
      <c r="D53" s="251"/>
      <c r="E53" s="251"/>
      <c r="F53" s="251"/>
      <c r="G53" s="251"/>
      <c r="H53" s="251"/>
      <c r="I53" s="251"/>
      <c r="J53" s="251"/>
      <c r="K53" s="249"/>
    </row>
    <row r="54" ht="12.75" customHeight="1">
      <c r="B54" s="247"/>
      <c r="C54" s="251"/>
      <c r="D54" s="251"/>
      <c r="E54" s="251"/>
      <c r="F54" s="251"/>
      <c r="G54" s="251"/>
      <c r="H54" s="251"/>
      <c r="I54" s="251"/>
      <c r="J54" s="251"/>
      <c r="K54" s="249"/>
    </row>
    <row r="55" ht="15" customHeight="1">
      <c r="B55" s="247"/>
      <c r="C55" s="251" t="s">
        <v>401</v>
      </c>
      <c r="D55" s="251"/>
      <c r="E55" s="251"/>
      <c r="F55" s="251"/>
      <c r="G55" s="251"/>
      <c r="H55" s="251"/>
      <c r="I55" s="251"/>
      <c r="J55" s="251"/>
      <c r="K55" s="249"/>
    </row>
    <row r="56" ht="15" customHeight="1">
      <c r="B56" s="247"/>
      <c r="C56" s="253"/>
      <c r="D56" s="251" t="s">
        <v>402</v>
      </c>
      <c r="E56" s="251"/>
      <c r="F56" s="251"/>
      <c r="G56" s="251"/>
      <c r="H56" s="251"/>
      <c r="I56" s="251"/>
      <c r="J56" s="251"/>
      <c r="K56" s="249"/>
    </row>
    <row r="57" ht="15" customHeight="1">
      <c r="B57" s="247"/>
      <c r="C57" s="253"/>
      <c r="D57" s="251" t="s">
        <v>403</v>
      </c>
      <c r="E57" s="251"/>
      <c r="F57" s="251"/>
      <c r="G57" s="251"/>
      <c r="H57" s="251"/>
      <c r="I57" s="251"/>
      <c r="J57" s="251"/>
      <c r="K57" s="249"/>
    </row>
    <row r="58" ht="15" customHeight="1">
      <c r="B58" s="247"/>
      <c r="C58" s="253"/>
      <c r="D58" s="251" t="s">
        <v>404</v>
      </c>
      <c r="E58" s="251"/>
      <c r="F58" s="251"/>
      <c r="G58" s="251"/>
      <c r="H58" s="251"/>
      <c r="I58" s="251"/>
      <c r="J58" s="251"/>
      <c r="K58" s="249"/>
    </row>
    <row r="59" ht="15" customHeight="1">
      <c r="B59" s="247"/>
      <c r="C59" s="253"/>
      <c r="D59" s="251" t="s">
        <v>405</v>
      </c>
      <c r="E59" s="251"/>
      <c r="F59" s="251"/>
      <c r="G59" s="251"/>
      <c r="H59" s="251"/>
      <c r="I59" s="251"/>
      <c r="J59" s="251"/>
      <c r="K59" s="249"/>
    </row>
    <row r="60" ht="15" customHeight="1">
      <c r="B60" s="247"/>
      <c r="C60" s="253"/>
      <c r="D60" s="256" t="s">
        <v>406</v>
      </c>
      <c r="E60" s="256"/>
      <c r="F60" s="256"/>
      <c r="G60" s="256"/>
      <c r="H60" s="256"/>
      <c r="I60" s="256"/>
      <c r="J60" s="256"/>
      <c r="K60" s="249"/>
    </row>
    <row r="61" ht="15" customHeight="1">
      <c r="B61" s="247"/>
      <c r="C61" s="253"/>
      <c r="D61" s="251" t="s">
        <v>407</v>
      </c>
      <c r="E61" s="251"/>
      <c r="F61" s="251"/>
      <c r="G61" s="251"/>
      <c r="H61" s="251"/>
      <c r="I61" s="251"/>
      <c r="J61" s="251"/>
      <c r="K61" s="249"/>
    </row>
    <row r="62" ht="12.75" customHeight="1">
      <c r="B62" s="247"/>
      <c r="C62" s="253"/>
      <c r="D62" s="253"/>
      <c r="E62" s="257"/>
      <c r="F62" s="253"/>
      <c r="G62" s="253"/>
      <c r="H62" s="253"/>
      <c r="I62" s="253"/>
      <c r="J62" s="253"/>
      <c r="K62" s="249"/>
    </row>
    <row r="63" ht="15" customHeight="1">
      <c r="B63" s="247"/>
      <c r="C63" s="253"/>
      <c r="D63" s="251" t="s">
        <v>408</v>
      </c>
      <c r="E63" s="251"/>
      <c r="F63" s="251"/>
      <c r="G63" s="251"/>
      <c r="H63" s="251"/>
      <c r="I63" s="251"/>
      <c r="J63" s="251"/>
      <c r="K63" s="249"/>
    </row>
    <row r="64" ht="15" customHeight="1">
      <c r="B64" s="247"/>
      <c r="C64" s="253"/>
      <c r="D64" s="256" t="s">
        <v>409</v>
      </c>
      <c r="E64" s="256"/>
      <c r="F64" s="256"/>
      <c r="G64" s="256"/>
      <c r="H64" s="256"/>
      <c r="I64" s="256"/>
      <c r="J64" s="256"/>
      <c r="K64" s="249"/>
    </row>
    <row r="65" ht="15" customHeight="1">
      <c r="B65" s="247"/>
      <c r="C65" s="253"/>
      <c r="D65" s="251" t="s">
        <v>410</v>
      </c>
      <c r="E65" s="251"/>
      <c r="F65" s="251"/>
      <c r="G65" s="251"/>
      <c r="H65" s="251"/>
      <c r="I65" s="251"/>
      <c r="J65" s="251"/>
      <c r="K65" s="249"/>
    </row>
    <row r="66" ht="15" customHeight="1">
      <c r="B66" s="247"/>
      <c r="C66" s="253"/>
      <c r="D66" s="251" t="s">
        <v>411</v>
      </c>
      <c r="E66" s="251"/>
      <c r="F66" s="251"/>
      <c r="G66" s="251"/>
      <c r="H66" s="251"/>
      <c r="I66" s="251"/>
      <c r="J66" s="251"/>
      <c r="K66" s="249"/>
    </row>
    <row r="67" ht="15" customHeight="1">
      <c r="B67" s="247"/>
      <c r="C67" s="253"/>
      <c r="D67" s="251" t="s">
        <v>412</v>
      </c>
      <c r="E67" s="251"/>
      <c r="F67" s="251"/>
      <c r="G67" s="251"/>
      <c r="H67" s="251"/>
      <c r="I67" s="251"/>
      <c r="J67" s="251"/>
      <c r="K67" s="249"/>
    </row>
    <row r="68" ht="15" customHeight="1">
      <c r="B68" s="247"/>
      <c r="C68" s="253"/>
      <c r="D68" s="251" t="s">
        <v>413</v>
      </c>
      <c r="E68" s="251"/>
      <c r="F68" s="251"/>
      <c r="G68" s="251"/>
      <c r="H68" s="251"/>
      <c r="I68" s="251"/>
      <c r="J68" s="251"/>
      <c r="K68" s="249"/>
    </row>
    <row r="69" ht="12.75" customHeight="1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ht="18.75" customHeight="1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ht="18.75" customHeight="1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ht="7.5" customHeight="1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ht="45" customHeight="1">
      <c r="B73" s="266"/>
      <c r="C73" s="267" t="s">
        <v>101</v>
      </c>
      <c r="D73" s="267"/>
      <c r="E73" s="267"/>
      <c r="F73" s="267"/>
      <c r="G73" s="267"/>
      <c r="H73" s="267"/>
      <c r="I73" s="267"/>
      <c r="J73" s="267"/>
      <c r="K73" s="268"/>
    </row>
    <row r="74" ht="17.25" customHeight="1">
      <c r="B74" s="266"/>
      <c r="C74" s="269" t="s">
        <v>414</v>
      </c>
      <c r="D74" s="269"/>
      <c r="E74" s="269"/>
      <c r="F74" s="269" t="s">
        <v>415</v>
      </c>
      <c r="G74" s="270"/>
      <c r="H74" s="269" t="s">
        <v>120</v>
      </c>
      <c r="I74" s="269" t="s">
        <v>54</v>
      </c>
      <c r="J74" s="269" t="s">
        <v>416</v>
      </c>
      <c r="K74" s="268"/>
    </row>
    <row r="75" ht="17.25" customHeight="1">
      <c r="B75" s="266"/>
      <c r="C75" s="271" t="s">
        <v>417</v>
      </c>
      <c r="D75" s="271"/>
      <c r="E75" s="271"/>
      <c r="F75" s="272" t="s">
        <v>418</v>
      </c>
      <c r="G75" s="273"/>
      <c r="H75" s="271"/>
      <c r="I75" s="271"/>
      <c r="J75" s="271" t="s">
        <v>419</v>
      </c>
      <c r="K75" s="268"/>
    </row>
    <row r="76" ht="5.25" customHeight="1">
      <c r="B76" s="266"/>
      <c r="C76" s="274"/>
      <c r="D76" s="274"/>
      <c r="E76" s="274"/>
      <c r="F76" s="274"/>
      <c r="G76" s="275"/>
      <c r="H76" s="274"/>
      <c r="I76" s="274"/>
      <c r="J76" s="274"/>
      <c r="K76" s="268"/>
    </row>
    <row r="77" ht="15" customHeight="1">
      <c r="B77" s="266"/>
      <c r="C77" s="255" t="s">
        <v>50</v>
      </c>
      <c r="D77" s="274"/>
      <c r="E77" s="274"/>
      <c r="F77" s="276" t="s">
        <v>420</v>
      </c>
      <c r="G77" s="275"/>
      <c r="H77" s="255" t="s">
        <v>421</v>
      </c>
      <c r="I77" s="255" t="s">
        <v>422</v>
      </c>
      <c r="J77" s="255">
        <v>20</v>
      </c>
      <c r="K77" s="268"/>
    </row>
    <row r="78" ht="15" customHeight="1">
      <c r="B78" s="266"/>
      <c r="C78" s="255" t="s">
        <v>423</v>
      </c>
      <c r="D78" s="255"/>
      <c r="E78" s="255"/>
      <c r="F78" s="276" t="s">
        <v>420</v>
      </c>
      <c r="G78" s="275"/>
      <c r="H78" s="255" t="s">
        <v>424</v>
      </c>
      <c r="I78" s="255" t="s">
        <v>422</v>
      </c>
      <c r="J78" s="255">
        <v>120</v>
      </c>
      <c r="K78" s="268"/>
    </row>
    <row r="79" ht="15" customHeight="1">
      <c r="B79" s="277"/>
      <c r="C79" s="255" t="s">
        <v>425</v>
      </c>
      <c r="D79" s="255"/>
      <c r="E79" s="255"/>
      <c r="F79" s="276" t="s">
        <v>426</v>
      </c>
      <c r="G79" s="275"/>
      <c r="H79" s="255" t="s">
        <v>427</v>
      </c>
      <c r="I79" s="255" t="s">
        <v>422</v>
      </c>
      <c r="J79" s="255">
        <v>50</v>
      </c>
      <c r="K79" s="268"/>
    </row>
    <row r="80" ht="15" customHeight="1">
      <c r="B80" s="277"/>
      <c r="C80" s="255" t="s">
        <v>428</v>
      </c>
      <c r="D80" s="255"/>
      <c r="E80" s="255"/>
      <c r="F80" s="276" t="s">
        <v>420</v>
      </c>
      <c r="G80" s="275"/>
      <c r="H80" s="255" t="s">
        <v>429</v>
      </c>
      <c r="I80" s="255" t="s">
        <v>430</v>
      </c>
      <c r="J80" s="255"/>
      <c r="K80" s="268"/>
    </row>
    <row r="81" ht="15" customHeight="1">
      <c r="B81" s="277"/>
      <c r="C81" s="278" t="s">
        <v>431</v>
      </c>
      <c r="D81" s="278"/>
      <c r="E81" s="278"/>
      <c r="F81" s="279" t="s">
        <v>426</v>
      </c>
      <c r="G81" s="278"/>
      <c r="H81" s="278" t="s">
        <v>432</v>
      </c>
      <c r="I81" s="278" t="s">
        <v>422</v>
      </c>
      <c r="J81" s="278">
        <v>15</v>
      </c>
      <c r="K81" s="268"/>
    </row>
    <row r="82" ht="15" customHeight="1">
      <c r="B82" s="277"/>
      <c r="C82" s="278" t="s">
        <v>433</v>
      </c>
      <c r="D82" s="278"/>
      <c r="E82" s="278"/>
      <c r="F82" s="279" t="s">
        <v>426</v>
      </c>
      <c r="G82" s="278"/>
      <c r="H82" s="278" t="s">
        <v>434</v>
      </c>
      <c r="I82" s="278" t="s">
        <v>422</v>
      </c>
      <c r="J82" s="278">
        <v>15</v>
      </c>
      <c r="K82" s="268"/>
    </row>
    <row r="83" ht="15" customHeight="1">
      <c r="B83" s="277"/>
      <c r="C83" s="278" t="s">
        <v>435</v>
      </c>
      <c r="D83" s="278"/>
      <c r="E83" s="278"/>
      <c r="F83" s="279" t="s">
        <v>426</v>
      </c>
      <c r="G83" s="278"/>
      <c r="H83" s="278" t="s">
        <v>436</v>
      </c>
      <c r="I83" s="278" t="s">
        <v>422</v>
      </c>
      <c r="J83" s="278">
        <v>20</v>
      </c>
      <c r="K83" s="268"/>
    </row>
    <row r="84" ht="15" customHeight="1">
      <c r="B84" s="277"/>
      <c r="C84" s="278" t="s">
        <v>437</v>
      </c>
      <c r="D84" s="278"/>
      <c r="E84" s="278"/>
      <c r="F84" s="279" t="s">
        <v>426</v>
      </c>
      <c r="G84" s="278"/>
      <c r="H84" s="278" t="s">
        <v>438</v>
      </c>
      <c r="I84" s="278" t="s">
        <v>422</v>
      </c>
      <c r="J84" s="278">
        <v>20</v>
      </c>
      <c r="K84" s="268"/>
    </row>
    <row r="85" ht="15" customHeight="1">
      <c r="B85" s="277"/>
      <c r="C85" s="255" t="s">
        <v>439</v>
      </c>
      <c r="D85" s="255"/>
      <c r="E85" s="255"/>
      <c r="F85" s="276" t="s">
        <v>426</v>
      </c>
      <c r="G85" s="275"/>
      <c r="H85" s="255" t="s">
        <v>440</v>
      </c>
      <c r="I85" s="255" t="s">
        <v>422</v>
      </c>
      <c r="J85" s="255">
        <v>50</v>
      </c>
      <c r="K85" s="268"/>
    </row>
    <row r="86" ht="15" customHeight="1">
      <c r="B86" s="277"/>
      <c r="C86" s="255" t="s">
        <v>441</v>
      </c>
      <c r="D86" s="255"/>
      <c r="E86" s="255"/>
      <c r="F86" s="276" t="s">
        <v>426</v>
      </c>
      <c r="G86" s="275"/>
      <c r="H86" s="255" t="s">
        <v>442</v>
      </c>
      <c r="I86" s="255" t="s">
        <v>422</v>
      </c>
      <c r="J86" s="255">
        <v>20</v>
      </c>
      <c r="K86" s="268"/>
    </row>
    <row r="87" ht="15" customHeight="1">
      <c r="B87" s="277"/>
      <c r="C87" s="255" t="s">
        <v>443</v>
      </c>
      <c r="D87" s="255"/>
      <c r="E87" s="255"/>
      <c r="F87" s="276" t="s">
        <v>426</v>
      </c>
      <c r="G87" s="275"/>
      <c r="H87" s="255" t="s">
        <v>444</v>
      </c>
      <c r="I87" s="255" t="s">
        <v>422</v>
      </c>
      <c r="J87" s="255">
        <v>20</v>
      </c>
      <c r="K87" s="268"/>
    </row>
    <row r="88" ht="15" customHeight="1">
      <c r="B88" s="277"/>
      <c r="C88" s="255" t="s">
        <v>445</v>
      </c>
      <c r="D88" s="255"/>
      <c r="E88" s="255"/>
      <c r="F88" s="276" t="s">
        <v>426</v>
      </c>
      <c r="G88" s="275"/>
      <c r="H88" s="255" t="s">
        <v>446</v>
      </c>
      <c r="I88" s="255" t="s">
        <v>422</v>
      </c>
      <c r="J88" s="255">
        <v>50</v>
      </c>
      <c r="K88" s="268"/>
    </row>
    <row r="89" ht="15" customHeight="1">
      <c r="B89" s="277"/>
      <c r="C89" s="255" t="s">
        <v>447</v>
      </c>
      <c r="D89" s="255"/>
      <c r="E89" s="255"/>
      <c r="F89" s="276" t="s">
        <v>426</v>
      </c>
      <c r="G89" s="275"/>
      <c r="H89" s="255" t="s">
        <v>447</v>
      </c>
      <c r="I89" s="255" t="s">
        <v>422</v>
      </c>
      <c r="J89" s="255">
        <v>50</v>
      </c>
      <c r="K89" s="268"/>
    </row>
    <row r="90" ht="15" customHeight="1">
      <c r="B90" s="277"/>
      <c r="C90" s="255" t="s">
        <v>125</v>
      </c>
      <c r="D90" s="255"/>
      <c r="E90" s="255"/>
      <c r="F90" s="276" t="s">
        <v>426</v>
      </c>
      <c r="G90" s="275"/>
      <c r="H90" s="255" t="s">
        <v>448</v>
      </c>
      <c r="I90" s="255" t="s">
        <v>422</v>
      </c>
      <c r="J90" s="255">
        <v>255</v>
      </c>
      <c r="K90" s="268"/>
    </row>
    <row r="91" ht="15" customHeight="1">
      <c r="B91" s="277"/>
      <c r="C91" s="255" t="s">
        <v>449</v>
      </c>
      <c r="D91" s="255"/>
      <c r="E91" s="255"/>
      <c r="F91" s="276" t="s">
        <v>420</v>
      </c>
      <c r="G91" s="275"/>
      <c r="H91" s="255" t="s">
        <v>450</v>
      </c>
      <c r="I91" s="255" t="s">
        <v>451</v>
      </c>
      <c r="J91" s="255"/>
      <c r="K91" s="268"/>
    </row>
    <row r="92" ht="15" customHeight="1">
      <c r="B92" s="277"/>
      <c r="C92" s="255" t="s">
        <v>452</v>
      </c>
      <c r="D92" s="255"/>
      <c r="E92" s="255"/>
      <c r="F92" s="276" t="s">
        <v>420</v>
      </c>
      <c r="G92" s="275"/>
      <c r="H92" s="255" t="s">
        <v>453</v>
      </c>
      <c r="I92" s="255" t="s">
        <v>454</v>
      </c>
      <c r="J92" s="255"/>
      <c r="K92" s="268"/>
    </row>
    <row r="93" ht="15" customHeight="1">
      <c r="B93" s="277"/>
      <c r="C93" s="255" t="s">
        <v>455</v>
      </c>
      <c r="D93" s="255"/>
      <c r="E93" s="255"/>
      <c r="F93" s="276" t="s">
        <v>420</v>
      </c>
      <c r="G93" s="275"/>
      <c r="H93" s="255" t="s">
        <v>455</v>
      </c>
      <c r="I93" s="255" t="s">
        <v>454</v>
      </c>
      <c r="J93" s="255"/>
      <c r="K93" s="268"/>
    </row>
    <row r="94" ht="15" customHeight="1">
      <c r="B94" s="277"/>
      <c r="C94" s="255" t="s">
        <v>35</v>
      </c>
      <c r="D94" s="255"/>
      <c r="E94" s="255"/>
      <c r="F94" s="276" t="s">
        <v>420</v>
      </c>
      <c r="G94" s="275"/>
      <c r="H94" s="255" t="s">
        <v>456</v>
      </c>
      <c r="I94" s="255" t="s">
        <v>454</v>
      </c>
      <c r="J94" s="255"/>
      <c r="K94" s="268"/>
    </row>
    <row r="95" ht="15" customHeight="1">
      <c r="B95" s="277"/>
      <c r="C95" s="255" t="s">
        <v>45</v>
      </c>
      <c r="D95" s="255"/>
      <c r="E95" s="255"/>
      <c r="F95" s="276" t="s">
        <v>420</v>
      </c>
      <c r="G95" s="275"/>
      <c r="H95" s="255" t="s">
        <v>457</v>
      </c>
      <c r="I95" s="255" t="s">
        <v>454</v>
      </c>
      <c r="J95" s="255"/>
      <c r="K95" s="268"/>
    </row>
    <row r="96" ht="15" customHeight="1">
      <c r="B96" s="280"/>
      <c r="C96" s="281"/>
      <c r="D96" s="281"/>
      <c r="E96" s="281"/>
      <c r="F96" s="281"/>
      <c r="G96" s="281"/>
      <c r="H96" s="281"/>
      <c r="I96" s="281"/>
      <c r="J96" s="281"/>
      <c r="K96" s="282"/>
    </row>
    <row r="97" ht="18.75" customHeight="1">
      <c r="B97" s="283"/>
      <c r="C97" s="284"/>
      <c r="D97" s="284"/>
      <c r="E97" s="284"/>
      <c r="F97" s="284"/>
      <c r="G97" s="284"/>
      <c r="H97" s="284"/>
      <c r="I97" s="284"/>
      <c r="J97" s="284"/>
      <c r="K97" s="283"/>
    </row>
    <row r="98" ht="18.75" customHeight="1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ht="7.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ht="45" customHeight="1">
      <c r="B100" s="266"/>
      <c r="C100" s="267" t="s">
        <v>458</v>
      </c>
      <c r="D100" s="267"/>
      <c r="E100" s="267"/>
      <c r="F100" s="267"/>
      <c r="G100" s="267"/>
      <c r="H100" s="267"/>
      <c r="I100" s="267"/>
      <c r="J100" s="267"/>
      <c r="K100" s="268"/>
    </row>
    <row r="101" ht="17.25" customHeight="1">
      <c r="B101" s="266"/>
      <c r="C101" s="269" t="s">
        <v>414</v>
      </c>
      <c r="D101" s="269"/>
      <c r="E101" s="269"/>
      <c r="F101" s="269" t="s">
        <v>415</v>
      </c>
      <c r="G101" s="270"/>
      <c r="H101" s="269" t="s">
        <v>120</v>
      </c>
      <c r="I101" s="269" t="s">
        <v>54</v>
      </c>
      <c r="J101" s="269" t="s">
        <v>416</v>
      </c>
      <c r="K101" s="268"/>
    </row>
    <row r="102" ht="17.25" customHeight="1">
      <c r="B102" s="266"/>
      <c r="C102" s="271" t="s">
        <v>417</v>
      </c>
      <c r="D102" s="271"/>
      <c r="E102" s="271"/>
      <c r="F102" s="272" t="s">
        <v>418</v>
      </c>
      <c r="G102" s="273"/>
      <c r="H102" s="271"/>
      <c r="I102" s="271"/>
      <c r="J102" s="271" t="s">
        <v>419</v>
      </c>
      <c r="K102" s="268"/>
    </row>
    <row r="103" ht="5.25" customHeight="1">
      <c r="B103" s="266"/>
      <c r="C103" s="269"/>
      <c r="D103" s="269"/>
      <c r="E103" s="269"/>
      <c r="F103" s="269"/>
      <c r="G103" s="285"/>
      <c r="H103" s="269"/>
      <c r="I103" s="269"/>
      <c r="J103" s="269"/>
      <c r="K103" s="268"/>
    </row>
    <row r="104" ht="15" customHeight="1">
      <c r="B104" s="266"/>
      <c r="C104" s="255" t="s">
        <v>50</v>
      </c>
      <c r="D104" s="274"/>
      <c r="E104" s="274"/>
      <c r="F104" s="276" t="s">
        <v>420</v>
      </c>
      <c r="G104" s="285"/>
      <c r="H104" s="255" t="s">
        <v>459</v>
      </c>
      <c r="I104" s="255" t="s">
        <v>422</v>
      </c>
      <c r="J104" s="255">
        <v>20</v>
      </c>
      <c r="K104" s="268"/>
    </row>
    <row r="105" ht="15" customHeight="1">
      <c r="B105" s="266"/>
      <c r="C105" s="255" t="s">
        <v>423</v>
      </c>
      <c r="D105" s="255"/>
      <c r="E105" s="255"/>
      <c r="F105" s="276" t="s">
        <v>420</v>
      </c>
      <c r="G105" s="255"/>
      <c r="H105" s="255" t="s">
        <v>459</v>
      </c>
      <c r="I105" s="255" t="s">
        <v>422</v>
      </c>
      <c r="J105" s="255">
        <v>120</v>
      </c>
      <c r="K105" s="268"/>
    </row>
    <row r="106" ht="15" customHeight="1">
      <c r="B106" s="277"/>
      <c r="C106" s="255" t="s">
        <v>425</v>
      </c>
      <c r="D106" s="255"/>
      <c r="E106" s="255"/>
      <c r="F106" s="276" t="s">
        <v>426</v>
      </c>
      <c r="G106" s="255"/>
      <c r="H106" s="255" t="s">
        <v>459</v>
      </c>
      <c r="I106" s="255" t="s">
        <v>422</v>
      </c>
      <c r="J106" s="255">
        <v>50</v>
      </c>
      <c r="K106" s="268"/>
    </row>
    <row r="107" ht="15" customHeight="1">
      <c r="B107" s="277"/>
      <c r="C107" s="255" t="s">
        <v>428</v>
      </c>
      <c r="D107" s="255"/>
      <c r="E107" s="255"/>
      <c r="F107" s="276" t="s">
        <v>420</v>
      </c>
      <c r="G107" s="255"/>
      <c r="H107" s="255" t="s">
        <v>459</v>
      </c>
      <c r="I107" s="255" t="s">
        <v>430</v>
      </c>
      <c r="J107" s="255"/>
      <c r="K107" s="268"/>
    </row>
    <row r="108" ht="15" customHeight="1">
      <c r="B108" s="277"/>
      <c r="C108" s="255" t="s">
        <v>439</v>
      </c>
      <c r="D108" s="255"/>
      <c r="E108" s="255"/>
      <c r="F108" s="276" t="s">
        <v>426</v>
      </c>
      <c r="G108" s="255"/>
      <c r="H108" s="255" t="s">
        <v>459</v>
      </c>
      <c r="I108" s="255" t="s">
        <v>422</v>
      </c>
      <c r="J108" s="255">
        <v>50</v>
      </c>
      <c r="K108" s="268"/>
    </row>
    <row r="109" ht="15" customHeight="1">
      <c r="B109" s="277"/>
      <c r="C109" s="255" t="s">
        <v>447</v>
      </c>
      <c r="D109" s="255"/>
      <c r="E109" s="255"/>
      <c r="F109" s="276" t="s">
        <v>426</v>
      </c>
      <c r="G109" s="255"/>
      <c r="H109" s="255" t="s">
        <v>459</v>
      </c>
      <c r="I109" s="255" t="s">
        <v>422</v>
      </c>
      <c r="J109" s="255">
        <v>50</v>
      </c>
      <c r="K109" s="268"/>
    </row>
    <row r="110" ht="15" customHeight="1">
      <c r="B110" s="277"/>
      <c r="C110" s="255" t="s">
        <v>445</v>
      </c>
      <c r="D110" s="255"/>
      <c r="E110" s="255"/>
      <c r="F110" s="276" t="s">
        <v>426</v>
      </c>
      <c r="G110" s="255"/>
      <c r="H110" s="255" t="s">
        <v>459</v>
      </c>
      <c r="I110" s="255" t="s">
        <v>422</v>
      </c>
      <c r="J110" s="255">
        <v>50</v>
      </c>
      <c r="K110" s="268"/>
    </row>
    <row r="111" ht="15" customHeight="1">
      <c r="B111" s="277"/>
      <c r="C111" s="255" t="s">
        <v>50</v>
      </c>
      <c r="D111" s="255"/>
      <c r="E111" s="255"/>
      <c r="F111" s="276" t="s">
        <v>420</v>
      </c>
      <c r="G111" s="255"/>
      <c r="H111" s="255" t="s">
        <v>460</v>
      </c>
      <c r="I111" s="255" t="s">
        <v>422</v>
      </c>
      <c r="J111" s="255">
        <v>20</v>
      </c>
      <c r="K111" s="268"/>
    </row>
    <row r="112" ht="15" customHeight="1">
      <c r="B112" s="277"/>
      <c r="C112" s="255" t="s">
        <v>461</v>
      </c>
      <c r="D112" s="255"/>
      <c r="E112" s="255"/>
      <c r="F112" s="276" t="s">
        <v>420</v>
      </c>
      <c r="G112" s="255"/>
      <c r="H112" s="255" t="s">
        <v>462</v>
      </c>
      <c r="I112" s="255" t="s">
        <v>422</v>
      </c>
      <c r="J112" s="255">
        <v>120</v>
      </c>
      <c r="K112" s="268"/>
    </row>
    <row r="113" ht="15" customHeight="1">
      <c r="B113" s="277"/>
      <c r="C113" s="255" t="s">
        <v>35</v>
      </c>
      <c r="D113" s="255"/>
      <c r="E113" s="255"/>
      <c r="F113" s="276" t="s">
        <v>420</v>
      </c>
      <c r="G113" s="255"/>
      <c r="H113" s="255" t="s">
        <v>463</v>
      </c>
      <c r="I113" s="255" t="s">
        <v>454</v>
      </c>
      <c r="J113" s="255"/>
      <c r="K113" s="268"/>
    </row>
    <row r="114" ht="15" customHeight="1">
      <c r="B114" s="277"/>
      <c r="C114" s="255" t="s">
        <v>45</v>
      </c>
      <c r="D114" s="255"/>
      <c r="E114" s="255"/>
      <c r="F114" s="276" t="s">
        <v>420</v>
      </c>
      <c r="G114" s="255"/>
      <c r="H114" s="255" t="s">
        <v>464</v>
      </c>
      <c r="I114" s="255" t="s">
        <v>454</v>
      </c>
      <c r="J114" s="255"/>
      <c r="K114" s="268"/>
    </row>
    <row r="115" ht="15" customHeight="1">
      <c r="B115" s="277"/>
      <c r="C115" s="255" t="s">
        <v>54</v>
      </c>
      <c r="D115" s="255"/>
      <c r="E115" s="255"/>
      <c r="F115" s="276" t="s">
        <v>420</v>
      </c>
      <c r="G115" s="255"/>
      <c r="H115" s="255" t="s">
        <v>465</v>
      </c>
      <c r="I115" s="255" t="s">
        <v>466</v>
      </c>
      <c r="J115" s="255"/>
      <c r="K115" s="268"/>
    </row>
    <row r="116" ht="15" customHeight="1">
      <c r="B116" s="280"/>
      <c r="C116" s="286"/>
      <c r="D116" s="286"/>
      <c r="E116" s="286"/>
      <c r="F116" s="286"/>
      <c r="G116" s="286"/>
      <c r="H116" s="286"/>
      <c r="I116" s="286"/>
      <c r="J116" s="286"/>
      <c r="K116" s="282"/>
    </row>
    <row r="117" ht="18.75" customHeight="1">
      <c r="B117" s="287"/>
      <c r="C117" s="251"/>
      <c r="D117" s="251"/>
      <c r="E117" s="251"/>
      <c r="F117" s="288"/>
      <c r="G117" s="251"/>
      <c r="H117" s="251"/>
      <c r="I117" s="251"/>
      <c r="J117" s="251"/>
      <c r="K117" s="287"/>
    </row>
    <row r="118" ht="18.75" customHeight="1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ht="7.5" customHeight="1">
      <c r="B119" s="289"/>
      <c r="C119" s="290"/>
      <c r="D119" s="290"/>
      <c r="E119" s="290"/>
      <c r="F119" s="290"/>
      <c r="G119" s="290"/>
      <c r="H119" s="290"/>
      <c r="I119" s="290"/>
      <c r="J119" s="290"/>
      <c r="K119" s="291"/>
    </row>
    <row r="120" ht="45" customHeight="1">
      <c r="B120" s="292"/>
      <c r="C120" s="245" t="s">
        <v>467</v>
      </c>
      <c r="D120" s="245"/>
      <c r="E120" s="245"/>
      <c r="F120" s="245"/>
      <c r="G120" s="245"/>
      <c r="H120" s="245"/>
      <c r="I120" s="245"/>
      <c r="J120" s="245"/>
      <c r="K120" s="293"/>
    </row>
    <row r="121" ht="17.25" customHeight="1">
      <c r="B121" s="294"/>
      <c r="C121" s="269" t="s">
        <v>414</v>
      </c>
      <c r="D121" s="269"/>
      <c r="E121" s="269"/>
      <c r="F121" s="269" t="s">
        <v>415</v>
      </c>
      <c r="G121" s="270"/>
      <c r="H121" s="269" t="s">
        <v>120</v>
      </c>
      <c r="I121" s="269" t="s">
        <v>54</v>
      </c>
      <c r="J121" s="269" t="s">
        <v>416</v>
      </c>
      <c r="K121" s="295"/>
    </row>
    <row r="122" ht="17.25" customHeight="1">
      <c r="B122" s="294"/>
      <c r="C122" s="271" t="s">
        <v>417</v>
      </c>
      <c r="D122" s="271"/>
      <c r="E122" s="271"/>
      <c r="F122" s="272" t="s">
        <v>418</v>
      </c>
      <c r="G122" s="273"/>
      <c r="H122" s="271"/>
      <c r="I122" s="271"/>
      <c r="J122" s="271" t="s">
        <v>419</v>
      </c>
      <c r="K122" s="295"/>
    </row>
    <row r="123" ht="5.25" customHeight="1">
      <c r="B123" s="296"/>
      <c r="C123" s="274"/>
      <c r="D123" s="274"/>
      <c r="E123" s="274"/>
      <c r="F123" s="274"/>
      <c r="G123" s="255"/>
      <c r="H123" s="274"/>
      <c r="I123" s="274"/>
      <c r="J123" s="274"/>
      <c r="K123" s="297"/>
    </row>
    <row r="124" ht="15" customHeight="1">
      <c r="B124" s="296"/>
      <c r="C124" s="255" t="s">
        <v>423</v>
      </c>
      <c r="D124" s="274"/>
      <c r="E124" s="274"/>
      <c r="F124" s="276" t="s">
        <v>420</v>
      </c>
      <c r="G124" s="255"/>
      <c r="H124" s="255" t="s">
        <v>459</v>
      </c>
      <c r="I124" s="255" t="s">
        <v>422</v>
      </c>
      <c r="J124" s="255">
        <v>120</v>
      </c>
      <c r="K124" s="298"/>
    </row>
    <row r="125" ht="15" customHeight="1">
      <c r="B125" s="296"/>
      <c r="C125" s="255" t="s">
        <v>468</v>
      </c>
      <c r="D125" s="255"/>
      <c r="E125" s="255"/>
      <c r="F125" s="276" t="s">
        <v>420</v>
      </c>
      <c r="G125" s="255"/>
      <c r="H125" s="255" t="s">
        <v>469</v>
      </c>
      <c r="I125" s="255" t="s">
        <v>422</v>
      </c>
      <c r="J125" s="255" t="s">
        <v>470</v>
      </c>
      <c r="K125" s="298"/>
    </row>
    <row r="126" ht="15" customHeight="1">
      <c r="B126" s="296"/>
      <c r="C126" s="255" t="s">
        <v>83</v>
      </c>
      <c r="D126" s="255"/>
      <c r="E126" s="255"/>
      <c r="F126" s="276" t="s">
        <v>420</v>
      </c>
      <c r="G126" s="255"/>
      <c r="H126" s="255" t="s">
        <v>471</v>
      </c>
      <c r="I126" s="255" t="s">
        <v>422</v>
      </c>
      <c r="J126" s="255" t="s">
        <v>470</v>
      </c>
      <c r="K126" s="298"/>
    </row>
    <row r="127" ht="15" customHeight="1">
      <c r="B127" s="296"/>
      <c r="C127" s="255" t="s">
        <v>431</v>
      </c>
      <c r="D127" s="255"/>
      <c r="E127" s="255"/>
      <c r="F127" s="276" t="s">
        <v>426</v>
      </c>
      <c r="G127" s="255"/>
      <c r="H127" s="255" t="s">
        <v>432</v>
      </c>
      <c r="I127" s="255" t="s">
        <v>422</v>
      </c>
      <c r="J127" s="255">
        <v>15</v>
      </c>
      <c r="K127" s="298"/>
    </row>
    <row r="128" ht="15" customHeight="1">
      <c r="B128" s="296"/>
      <c r="C128" s="278" t="s">
        <v>433</v>
      </c>
      <c r="D128" s="278"/>
      <c r="E128" s="278"/>
      <c r="F128" s="279" t="s">
        <v>426</v>
      </c>
      <c r="G128" s="278"/>
      <c r="H128" s="278" t="s">
        <v>434</v>
      </c>
      <c r="I128" s="278" t="s">
        <v>422</v>
      </c>
      <c r="J128" s="278">
        <v>15</v>
      </c>
      <c r="K128" s="298"/>
    </row>
    <row r="129" ht="15" customHeight="1">
      <c r="B129" s="296"/>
      <c r="C129" s="278" t="s">
        <v>435</v>
      </c>
      <c r="D129" s="278"/>
      <c r="E129" s="278"/>
      <c r="F129" s="279" t="s">
        <v>426</v>
      </c>
      <c r="G129" s="278"/>
      <c r="H129" s="278" t="s">
        <v>436</v>
      </c>
      <c r="I129" s="278" t="s">
        <v>422</v>
      </c>
      <c r="J129" s="278">
        <v>20</v>
      </c>
      <c r="K129" s="298"/>
    </row>
    <row r="130" ht="15" customHeight="1">
      <c r="B130" s="296"/>
      <c r="C130" s="278" t="s">
        <v>437</v>
      </c>
      <c r="D130" s="278"/>
      <c r="E130" s="278"/>
      <c r="F130" s="279" t="s">
        <v>426</v>
      </c>
      <c r="G130" s="278"/>
      <c r="H130" s="278" t="s">
        <v>438</v>
      </c>
      <c r="I130" s="278" t="s">
        <v>422</v>
      </c>
      <c r="J130" s="278">
        <v>20</v>
      </c>
      <c r="K130" s="298"/>
    </row>
    <row r="131" ht="15" customHeight="1">
      <c r="B131" s="296"/>
      <c r="C131" s="255" t="s">
        <v>425</v>
      </c>
      <c r="D131" s="255"/>
      <c r="E131" s="255"/>
      <c r="F131" s="276" t="s">
        <v>426</v>
      </c>
      <c r="G131" s="255"/>
      <c r="H131" s="255" t="s">
        <v>459</v>
      </c>
      <c r="I131" s="255" t="s">
        <v>422</v>
      </c>
      <c r="J131" s="255">
        <v>50</v>
      </c>
      <c r="K131" s="298"/>
    </row>
    <row r="132" ht="15" customHeight="1">
      <c r="B132" s="296"/>
      <c r="C132" s="255" t="s">
        <v>439</v>
      </c>
      <c r="D132" s="255"/>
      <c r="E132" s="255"/>
      <c r="F132" s="276" t="s">
        <v>426</v>
      </c>
      <c r="G132" s="255"/>
      <c r="H132" s="255" t="s">
        <v>459</v>
      </c>
      <c r="I132" s="255" t="s">
        <v>422</v>
      </c>
      <c r="J132" s="255">
        <v>50</v>
      </c>
      <c r="K132" s="298"/>
    </row>
    <row r="133" ht="15" customHeight="1">
      <c r="B133" s="296"/>
      <c r="C133" s="255" t="s">
        <v>445</v>
      </c>
      <c r="D133" s="255"/>
      <c r="E133" s="255"/>
      <c r="F133" s="276" t="s">
        <v>426</v>
      </c>
      <c r="G133" s="255"/>
      <c r="H133" s="255" t="s">
        <v>459</v>
      </c>
      <c r="I133" s="255" t="s">
        <v>422</v>
      </c>
      <c r="J133" s="255">
        <v>50</v>
      </c>
      <c r="K133" s="298"/>
    </row>
    <row r="134" ht="15" customHeight="1">
      <c r="B134" s="296"/>
      <c r="C134" s="255" t="s">
        <v>447</v>
      </c>
      <c r="D134" s="255"/>
      <c r="E134" s="255"/>
      <c r="F134" s="276" t="s">
        <v>426</v>
      </c>
      <c r="G134" s="255"/>
      <c r="H134" s="255" t="s">
        <v>459</v>
      </c>
      <c r="I134" s="255" t="s">
        <v>422</v>
      </c>
      <c r="J134" s="255">
        <v>50</v>
      </c>
      <c r="K134" s="298"/>
    </row>
    <row r="135" ht="15" customHeight="1">
      <c r="B135" s="296"/>
      <c r="C135" s="255" t="s">
        <v>125</v>
      </c>
      <c r="D135" s="255"/>
      <c r="E135" s="255"/>
      <c r="F135" s="276" t="s">
        <v>426</v>
      </c>
      <c r="G135" s="255"/>
      <c r="H135" s="255" t="s">
        <v>472</v>
      </c>
      <c r="I135" s="255" t="s">
        <v>422</v>
      </c>
      <c r="J135" s="255">
        <v>255</v>
      </c>
      <c r="K135" s="298"/>
    </row>
    <row r="136" ht="15" customHeight="1">
      <c r="B136" s="296"/>
      <c r="C136" s="255" t="s">
        <v>449</v>
      </c>
      <c r="D136" s="255"/>
      <c r="E136" s="255"/>
      <c r="F136" s="276" t="s">
        <v>420</v>
      </c>
      <c r="G136" s="255"/>
      <c r="H136" s="255" t="s">
        <v>473</v>
      </c>
      <c r="I136" s="255" t="s">
        <v>451</v>
      </c>
      <c r="J136" s="255"/>
      <c r="K136" s="298"/>
    </row>
    <row r="137" ht="15" customHeight="1">
      <c r="B137" s="296"/>
      <c r="C137" s="255" t="s">
        <v>452</v>
      </c>
      <c r="D137" s="255"/>
      <c r="E137" s="255"/>
      <c r="F137" s="276" t="s">
        <v>420</v>
      </c>
      <c r="G137" s="255"/>
      <c r="H137" s="255" t="s">
        <v>474</v>
      </c>
      <c r="I137" s="255" t="s">
        <v>454</v>
      </c>
      <c r="J137" s="255"/>
      <c r="K137" s="298"/>
    </row>
    <row r="138" ht="15" customHeight="1">
      <c r="B138" s="296"/>
      <c r="C138" s="255" t="s">
        <v>455</v>
      </c>
      <c r="D138" s="255"/>
      <c r="E138" s="255"/>
      <c r="F138" s="276" t="s">
        <v>420</v>
      </c>
      <c r="G138" s="255"/>
      <c r="H138" s="255" t="s">
        <v>455</v>
      </c>
      <c r="I138" s="255" t="s">
        <v>454</v>
      </c>
      <c r="J138" s="255"/>
      <c r="K138" s="298"/>
    </row>
    <row r="139" ht="15" customHeight="1">
      <c r="B139" s="296"/>
      <c r="C139" s="255" t="s">
        <v>35</v>
      </c>
      <c r="D139" s="255"/>
      <c r="E139" s="255"/>
      <c r="F139" s="276" t="s">
        <v>420</v>
      </c>
      <c r="G139" s="255"/>
      <c r="H139" s="255" t="s">
        <v>475</v>
      </c>
      <c r="I139" s="255" t="s">
        <v>454</v>
      </c>
      <c r="J139" s="255"/>
      <c r="K139" s="298"/>
    </row>
    <row r="140" ht="15" customHeight="1">
      <c r="B140" s="296"/>
      <c r="C140" s="255" t="s">
        <v>476</v>
      </c>
      <c r="D140" s="255"/>
      <c r="E140" s="255"/>
      <c r="F140" s="276" t="s">
        <v>420</v>
      </c>
      <c r="G140" s="255"/>
      <c r="H140" s="255" t="s">
        <v>477</v>
      </c>
      <c r="I140" s="255" t="s">
        <v>454</v>
      </c>
      <c r="J140" s="255"/>
      <c r="K140" s="298"/>
    </row>
    <row r="141" ht="15" customHeight="1">
      <c r="B141" s="299"/>
      <c r="C141" s="300"/>
      <c r="D141" s="300"/>
      <c r="E141" s="300"/>
      <c r="F141" s="300"/>
      <c r="G141" s="300"/>
      <c r="H141" s="300"/>
      <c r="I141" s="300"/>
      <c r="J141" s="300"/>
      <c r="K141" s="301"/>
    </row>
    <row r="142" ht="18.75" customHeight="1">
      <c r="B142" s="251"/>
      <c r="C142" s="251"/>
      <c r="D142" s="251"/>
      <c r="E142" s="251"/>
      <c r="F142" s="288"/>
      <c r="G142" s="251"/>
      <c r="H142" s="251"/>
      <c r="I142" s="251"/>
      <c r="J142" s="251"/>
      <c r="K142" s="251"/>
    </row>
    <row r="143" ht="18.75" customHeight="1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ht="7.5" customHeight="1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ht="45" customHeight="1">
      <c r="B145" s="266"/>
      <c r="C145" s="267" t="s">
        <v>478</v>
      </c>
      <c r="D145" s="267"/>
      <c r="E145" s="267"/>
      <c r="F145" s="267"/>
      <c r="G145" s="267"/>
      <c r="H145" s="267"/>
      <c r="I145" s="267"/>
      <c r="J145" s="267"/>
      <c r="K145" s="268"/>
    </row>
    <row r="146" ht="17.25" customHeight="1">
      <c r="B146" s="266"/>
      <c r="C146" s="269" t="s">
        <v>414</v>
      </c>
      <c r="D146" s="269"/>
      <c r="E146" s="269"/>
      <c r="F146" s="269" t="s">
        <v>415</v>
      </c>
      <c r="G146" s="270"/>
      <c r="H146" s="269" t="s">
        <v>120</v>
      </c>
      <c r="I146" s="269" t="s">
        <v>54</v>
      </c>
      <c r="J146" s="269" t="s">
        <v>416</v>
      </c>
      <c r="K146" s="268"/>
    </row>
    <row r="147" ht="17.25" customHeight="1">
      <c r="B147" s="266"/>
      <c r="C147" s="271" t="s">
        <v>417</v>
      </c>
      <c r="D147" s="271"/>
      <c r="E147" s="271"/>
      <c r="F147" s="272" t="s">
        <v>418</v>
      </c>
      <c r="G147" s="273"/>
      <c r="H147" s="271"/>
      <c r="I147" s="271"/>
      <c r="J147" s="271" t="s">
        <v>419</v>
      </c>
      <c r="K147" s="268"/>
    </row>
    <row r="148" ht="5.25" customHeight="1">
      <c r="B148" s="277"/>
      <c r="C148" s="274"/>
      <c r="D148" s="274"/>
      <c r="E148" s="274"/>
      <c r="F148" s="274"/>
      <c r="G148" s="275"/>
      <c r="H148" s="274"/>
      <c r="I148" s="274"/>
      <c r="J148" s="274"/>
      <c r="K148" s="298"/>
    </row>
    <row r="149" ht="15" customHeight="1">
      <c r="B149" s="277"/>
      <c r="C149" s="302" t="s">
        <v>423</v>
      </c>
      <c r="D149" s="255"/>
      <c r="E149" s="255"/>
      <c r="F149" s="303" t="s">
        <v>420</v>
      </c>
      <c r="G149" s="255"/>
      <c r="H149" s="302" t="s">
        <v>459</v>
      </c>
      <c r="I149" s="302" t="s">
        <v>422</v>
      </c>
      <c r="J149" s="302">
        <v>120</v>
      </c>
      <c r="K149" s="298"/>
    </row>
    <row r="150" ht="15" customHeight="1">
      <c r="B150" s="277"/>
      <c r="C150" s="302" t="s">
        <v>468</v>
      </c>
      <c r="D150" s="255"/>
      <c r="E150" s="255"/>
      <c r="F150" s="303" t="s">
        <v>420</v>
      </c>
      <c r="G150" s="255"/>
      <c r="H150" s="302" t="s">
        <v>479</v>
      </c>
      <c r="I150" s="302" t="s">
        <v>422</v>
      </c>
      <c r="J150" s="302" t="s">
        <v>470</v>
      </c>
      <c r="K150" s="298"/>
    </row>
    <row r="151" ht="15" customHeight="1">
      <c r="B151" s="277"/>
      <c r="C151" s="302" t="s">
        <v>83</v>
      </c>
      <c r="D151" s="255"/>
      <c r="E151" s="255"/>
      <c r="F151" s="303" t="s">
        <v>420</v>
      </c>
      <c r="G151" s="255"/>
      <c r="H151" s="302" t="s">
        <v>480</v>
      </c>
      <c r="I151" s="302" t="s">
        <v>422</v>
      </c>
      <c r="J151" s="302" t="s">
        <v>470</v>
      </c>
      <c r="K151" s="298"/>
    </row>
    <row r="152" ht="15" customHeight="1">
      <c r="B152" s="277"/>
      <c r="C152" s="302" t="s">
        <v>425</v>
      </c>
      <c r="D152" s="255"/>
      <c r="E152" s="255"/>
      <c r="F152" s="303" t="s">
        <v>426</v>
      </c>
      <c r="G152" s="255"/>
      <c r="H152" s="302" t="s">
        <v>459</v>
      </c>
      <c r="I152" s="302" t="s">
        <v>422</v>
      </c>
      <c r="J152" s="302">
        <v>50</v>
      </c>
      <c r="K152" s="298"/>
    </row>
    <row r="153" ht="15" customHeight="1">
      <c r="B153" s="277"/>
      <c r="C153" s="302" t="s">
        <v>428</v>
      </c>
      <c r="D153" s="255"/>
      <c r="E153" s="255"/>
      <c r="F153" s="303" t="s">
        <v>420</v>
      </c>
      <c r="G153" s="255"/>
      <c r="H153" s="302" t="s">
        <v>459</v>
      </c>
      <c r="I153" s="302" t="s">
        <v>430</v>
      </c>
      <c r="J153" s="302"/>
      <c r="K153" s="298"/>
    </row>
    <row r="154" ht="15" customHeight="1">
      <c r="B154" s="277"/>
      <c r="C154" s="302" t="s">
        <v>439</v>
      </c>
      <c r="D154" s="255"/>
      <c r="E154" s="255"/>
      <c r="F154" s="303" t="s">
        <v>426</v>
      </c>
      <c r="G154" s="255"/>
      <c r="H154" s="302" t="s">
        <v>459</v>
      </c>
      <c r="I154" s="302" t="s">
        <v>422</v>
      </c>
      <c r="J154" s="302">
        <v>50</v>
      </c>
      <c r="K154" s="298"/>
    </row>
    <row r="155" ht="15" customHeight="1">
      <c r="B155" s="277"/>
      <c r="C155" s="302" t="s">
        <v>447</v>
      </c>
      <c r="D155" s="255"/>
      <c r="E155" s="255"/>
      <c r="F155" s="303" t="s">
        <v>426</v>
      </c>
      <c r="G155" s="255"/>
      <c r="H155" s="302" t="s">
        <v>459</v>
      </c>
      <c r="I155" s="302" t="s">
        <v>422</v>
      </c>
      <c r="J155" s="302">
        <v>50</v>
      </c>
      <c r="K155" s="298"/>
    </row>
    <row r="156" ht="15" customHeight="1">
      <c r="B156" s="277"/>
      <c r="C156" s="302" t="s">
        <v>445</v>
      </c>
      <c r="D156" s="255"/>
      <c r="E156" s="255"/>
      <c r="F156" s="303" t="s">
        <v>426</v>
      </c>
      <c r="G156" s="255"/>
      <c r="H156" s="302" t="s">
        <v>459</v>
      </c>
      <c r="I156" s="302" t="s">
        <v>422</v>
      </c>
      <c r="J156" s="302">
        <v>50</v>
      </c>
      <c r="K156" s="298"/>
    </row>
    <row r="157" ht="15" customHeight="1">
      <c r="B157" s="277"/>
      <c r="C157" s="302" t="s">
        <v>108</v>
      </c>
      <c r="D157" s="255"/>
      <c r="E157" s="255"/>
      <c r="F157" s="303" t="s">
        <v>420</v>
      </c>
      <c r="G157" s="255"/>
      <c r="H157" s="302" t="s">
        <v>481</v>
      </c>
      <c r="I157" s="302" t="s">
        <v>422</v>
      </c>
      <c r="J157" s="302" t="s">
        <v>482</v>
      </c>
      <c r="K157" s="298"/>
    </row>
    <row r="158" ht="15" customHeight="1">
      <c r="B158" s="277"/>
      <c r="C158" s="302" t="s">
        <v>483</v>
      </c>
      <c r="D158" s="255"/>
      <c r="E158" s="255"/>
      <c r="F158" s="303" t="s">
        <v>420</v>
      </c>
      <c r="G158" s="255"/>
      <c r="H158" s="302" t="s">
        <v>484</v>
      </c>
      <c r="I158" s="302" t="s">
        <v>454</v>
      </c>
      <c r="J158" s="302"/>
      <c r="K158" s="298"/>
    </row>
    <row r="159" ht="15" customHeight="1">
      <c r="B159" s="304"/>
      <c r="C159" s="286"/>
      <c r="D159" s="286"/>
      <c r="E159" s="286"/>
      <c r="F159" s="286"/>
      <c r="G159" s="286"/>
      <c r="H159" s="286"/>
      <c r="I159" s="286"/>
      <c r="J159" s="286"/>
      <c r="K159" s="305"/>
    </row>
    <row r="160" ht="18.75" customHeight="1">
      <c r="B160" s="251"/>
      <c r="C160" s="255"/>
      <c r="D160" s="255"/>
      <c r="E160" s="255"/>
      <c r="F160" s="276"/>
      <c r="G160" s="255"/>
      <c r="H160" s="255"/>
      <c r="I160" s="255"/>
      <c r="J160" s="255"/>
      <c r="K160" s="251"/>
    </row>
    <row r="161" ht="18.75" customHeight="1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ht="7.5" customHeight="1">
      <c r="B162" s="241"/>
      <c r="C162" s="242"/>
      <c r="D162" s="242"/>
      <c r="E162" s="242"/>
      <c r="F162" s="242"/>
      <c r="G162" s="242"/>
      <c r="H162" s="242"/>
      <c r="I162" s="242"/>
      <c r="J162" s="242"/>
      <c r="K162" s="243"/>
    </row>
    <row r="163" ht="45" customHeight="1">
      <c r="B163" s="244"/>
      <c r="C163" s="245" t="s">
        <v>485</v>
      </c>
      <c r="D163" s="245"/>
      <c r="E163" s="245"/>
      <c r="F163" s="245"/>
      <c r="G163" s="245"/>
      <c r="H163" s="245"/>
      <c r="I163" s="245"/>
      <c r="J163" s="245"/>
      <c r="K163" s="246"/>
    </row>
    <row r="164" ht="17.25" customHeight="1">
      <c r="B164" s="244"/>
      <c r="C164" s="269" t="s">
        <v>414</v>
      </c>
      <c r="D164" s="269"/>
      <c r="E164" s="269"/>
      <c r="F164" s="269" t="s">
        <v>415</v>
      </c>
      <c r="G164" s="306"/>
      <c r="H164" s="307" t="s">
        <v>120</v>
      </c>
      <c r="I164" s="307" t="s">
        <v>54</v>
      </c>
      <c r="J164" s="269" t="s">
        <v>416</v>
      </c>
      <c r="K164" s="246"/>
    </row>
    <row r="165" ht="17.25" customHeight="1">
      <c r="B165" s="247"/>
      <c r="C165" s="271" t="s">
        <v>417</v>
      </c>
      <c r="D165" s="271"/>
      <c r="E165" s="271"/>
      <c r="F165" s="272" t="s">
        <v>418</v>
      </c>
      <c r="G165" s="308"/>
      <c r="H165" s="309"/>
      <c r="I165" s="309"/>
      <c r="J165" s="271" t="s">
        <v>419</v>
      </c>
      <c r="K165" s="249"/>
    </row>
    <row r="166" ht="5.25" customHeight="1">
      <c r="B166" s="277"/>
      <c r="C166" s="274"/>
      <c r="D166" s="274"/>
      <c r="E166" s="274"/>
      <c r="F166" s="274"/>
      <c r="G166" s="275"/>
      <c r="H166" s="274"/>
      <c r="I166" s="274"/>
      <c r="J166" s="274"/>
      <c r="K166" s="298"/>
    </row>
    <row r="167" ht="15" customHeight="1">
      <c r="B167" s="277"/>
      <c r="C167" s="255" t="s">
        <v>423</v>
      </c>
      <c r="D167" s="255"/>
      <c r="E167" s="255"/>
      <c r="F167" s="276" t="s">
        <v>420</v>
      </c>
      <c r="G167" s="255"/>
      <c r="H167" s="255" t="s">
        <v>459</v>
      </c>
      <c r="I167" s="255" t="s">
        <v>422</v>
      </c>
      <c r="J167" s="255">
        <v>120</v>
      </c>
      <c r="K167" s="298"/>
    </row>
    <row r="168" ht="15" customHeight="1">
      <c r="B168" s="277"/>
      <c r="C168" s="255" t="s">
        <v>468</v>
      </c>
      <c r="D168" s="255"/>
      <c r="E168" s="255"/>
      <c r="F168" s="276" t="s">
        <v>420</v>
      </c>
      <c r="G168" s="255"/>
      <c r="H168" s="255" t="s">
        <v>469</v>
      </c>
      <c r="I168" s="255" t="s">
        <v>422</v>
      </c>
      <c r="J168" s="255" t="s">
        <v>470</v>
      </c>
      <c r="K168" s="298"/>
    </row>
    <row r="169" ht="15" customHeight="1">
      <c r="B169" s="277"/>
      <c r="C169" s="255" t="s">
        <v>83</v>
      </c>
      <c r="D169" s="255"/>
      <c r="E169" s="255"/>
      <c r="F169" s="276" t="s">
        <v>420</v>
      </c>
      <c r="G169" s="255"/>
      <c r="H169" s="255" t="s">
        <v>486</v>
      </c>
      <c r="I169" s="255" t="s">
        <v>422</v>
      </c>
      <c r="J169" s="255" t="s">
        <v>470</v>
      </c>
      <c r="K169" s="298"/>
    </row>
    <row r="170" ht="15" customHeight="1">
      <c r="B170" s="277"/>
      <c r="C170" s="255" t="s">
        <v>425</v>
      </c>
      <c r="D170" s="255"/>
      <c r="E170" s="255"/>
      <c r="F170" s="276" t="s">
        <v>426</v>
      </c>
      <c r="G170" s="255"/>
      <c r="H170" s="255" t="s">
        <v>486</v>
      </c>
      <c r="I170" s="255" t="s">
        <v>422</v>
      </c>
      <c r="J170" s="255">
        <v>50</v>
      </c>
      <c r="K170" s="298"/>
    </row>
    <row r="171" ht="15" customHeight="1">
      <c r="B171" s="277"/>
      <c r="C171" s="255" t="s">
        <v>428</v>
      </c>
      <c r="D171" s="255"/>
      <c r="E171" s="255"/>
      <c r="F171" s="276" t="s">
        <v>420</v>
      </c>
      <c r="G171" s="255"/>
      <c r="H171" s="255" t="s">
        <v>486</v>
      </c>
      <c r="I171" s="255" t="s">
        <v>430</v>
      </c>
      <c r="J171" s="255"/>
      <c r="K171" s="298"/>
    </row>
    <row r="172" ht="15" customHeight="1">
      <c r="B172" s="277"/>
      <c r="C172" s="255" t="s">
        <v>439</v>
      </c>
      <c r="D172" s="255"/>
      <c r="E172" s="255"/>
      <c r="F172" s="276" t="s">
        <v>426</v>
      </c>
      <c r="G172" s="255"/>
      <c r="H172" s="255" t="s">
        <v>486</v>
      </c>
      <c r="I172" s="255" t="s">
        <v>422</v>
      </c>
      <c r="J172" s="255">
        <v>50</v>
      </c>
      <c r="K172" s="298"/>
    </row>
    <row r="173" ht="15" customHeight="1">
      <c r="B173" s="277"/>
      <c r="C173" s="255" t="s">
        <v>447</v>
      </c>
      <c r="D173" s="255"/>
      <c r="E173" s="255"/>
      <c r="F173" s="276" t="s">
        <v>426</v>
      </c>
      <c r="G173" s="255"/>
      <c r="H173" s="255" t="s">
        <v>486</v>
      </c>
      <c r="I173" s="255" t="s">
        <v>422</v>
      </c>
      <c r="J173" s="255">
        <v>50</v>
      </c>
      <c r="K173" s="298"/>
    </row>
    <row r="174" ht="15" customHeight="1">
      <c r="B174" s="277"/>
      <c r="C174" s="255" t="s">
        <v>445</v>
      </c>
      <c r="D174" s="255"/>
      <c r="E174" s="255"/>
      <c r="F174" s="276" t="s">
        <v>426</v>
      </c>
      <c r="G174" s="255"/>
      <c r="H174" s="255" t="s">
        <v>486</v>
      </c>
      <c r="I174" s="255" t="s">
        <v>422</v>
      </c>
      <c r="J174" s="255">
        <v>50</v>
      </c>
      <c r="K174" s="298"/>
    </row>
    <row r="175" ht="15" customHeight="1">
      <c r="B175" s="277"/>
      <c r="C175" s="255" t="s">
        <v>119</v>
      </c>
      <c r="D175" s="255"/>
      <c r="E175" s="255"/>
      <c r="F175" s="276" t="s">
        <v>420</v>
      </c>
      <c r="G175" s="255"/>
      <c r="H175" s="255" t="s">
        <v>487</v>
      </c>
      <c r="I175" s="255" t="s">
        <v>488</v>
      </c>
      <c r="J175" s="255"/>
      <c r="K175" s="298"/>
    </row>
    <row r="176" ht="15" customHeight="1">
      <c r="B176" s="277"/>
      <c r="C176" s="255" t="s">
        <v>54</v>
      </c>
      <c r="D176" s="255"/>
      <c r="E176" s="255"/>
      <c r="F176" s="276" t="s">
        <v>420</v>
      </c>
      <c r="G176" s="255"/>
      <c r="H176" s="255" t="s">
        <v>489</v>
      </c>
      <c r="I176" s="255" t="s">
        <v>490</v>
      </c>
      <c r="J176" s="255">
        <v>1</v>
      </c>
      <c r="K176" s="298"/>
    </row>
    <row r="177" ht="15" customHeight="1">
      <c r="B177" s="277"/>
      <c r="C177" s="255" t="s">
        <v>50</v>
      </c>
      <c r="D177" s="255"/>
      <c r="E177" s="255"/>
      <c r="F177" s="276" t="s">
        <v>420</v>
      </c>
      <c r="G177" s="255"/>
      <c r="H177" s="255" t="s">
        <v>491</v>
      </c>
      <c r="I177" s="255" t="s">
        <v>422</v>
      </c>
      <c r="J177" s="255">
        <v>20</v>
      </c>
      <c r="K177" s="298"/>
    </row>
    <row r="178" ht="15" customHeight="1">
      <c r="B178" s="277"/>
      <c r="C178" s="255" t="s">
        <v>120</v>
      </c>
      <c r="D178" s="255"/>
      <c r="E178" s="255"/>
      <c r="F178" s="276" t="s">
        <v>420</v>
      </c>
      <c r="G178" s="255"/>
      <c r="H178" s="255" t="s">
        <v>492</v>
      </c>
      <c r="I178" s="255" t="s">
        <v>422</v>
      </c>
      <c r="J178" s="255">
        <v>255</v>
      </c>
      <c r="K178" s="298"/>
    </row>
    <row r="179" ht="15" customHeight="1">
      <c r="B179" s="277"/>
      <c r="C179" s="255" t="s">
        <v>121</v>
      </c>
      <c r="D179" s="255"/>
      <c r="E179" s="255"/>
      <c r="F179" s="276" t="s">
        <v>420</v>
      </c>
      <c r="G179" s="255"/>
      <c r="H179" s="255" t="s">
        <v>385</v>
      </c>
      <c r="I179" s="255" t="s">
        <v>422</v>
      </c>
      <c r="J179" s="255">
        <v>10</v>
      </c>
      <c r="K179" s="298"/>
    </row>
    <row r="180" ht="15" customHeight="1">
      <c r="B180" s="277"/>
      <c r="C180" s="255" t="s">
        <v>122</v>
      </c>
      <c r="D180" s="255"/>
      <c r="E180" s="255"/>
      <c r="F180" s="276" t="s">
        <v>420</v>
      </c>
      <c r="G180" s="255"/>
      <c r="H180" s="255" t="s">
        <v>493</v>
      </c>
      <c r="I180" s="255" t="s">
        <v>454</v>
      </c>
      <c r="J180" s="255"/>
      <c r="K180" s="298"/>
    </row>
    <row r="181" ht="15" customHeight="1">
      <c r="B181" s="277"/>
      <c r="C181" s="255" t="s">
        <v>494</v>
      </c>
      <c r="D181" s="255"/>
      <c r="E181" s="255"/>
      <c r="F181" s="276" t="s">
        <v>420</v>
      </c>
      <c r="G181" s="255"/>
      <c r="H181" s="255" t="s">
        <v>495</v>
      </c>
      <c r="I181" s="255" t="s">
        <v>454</v>
      </c>
      <c r="J181" s="255"/>
      <c r="K181" s="298"/>
    </row>
    <row r="182" ht="15" customHeight="1">
      <c r="B182" s="277"/>
      <c r="C182" s="255" t="s">
        <v>483</v>
      </c>
      <c r="D182" s="255"/>
      <c r="E182" s="255"/>
      <c r="F182" s="276" t="s">
        <v>420</v>
      </c>
      <c r="G182" s="255"/>
      <c r="H182" s="255" t="s">
        <v>496</v>
      </c>
      <c r="I182" s="255" t="s">
        <v>454</v>
      </c>
      <c r="J182" s="255"/>
      <c r="K182" s="298"/>
    </row>
    <row r="183" ht="15" customHeight="1">
      <c r="B183" s="277"/>
      <c r="C183" s="255" t="s">
        <v>124</v>
      </c>
      <c r="D183" s="255"/>
      <c r="E183" s="255"/>
      <c r="F183" s="276" t="s">
        <v>426</v>
      </c>
      <c r="G183" s="255"/>
      <c r="H183" s="255" t="s">
        <v>497</v>
      </c>
      <c r="I183" s="255" t="s">
        <v>422</v>
      </c>
      <c r="J183" s="255">
        <v>50</v>
      </c>
      <c r="K183" s="298"/>
    </row>
    <row r="184" ht="15" customHeight="1">
      <c r="B184" s="277"/>
      <c r="C184" s="255" t="s">
        <v>498</v>
      </c>
      <c r="D184" s="255"/>
      <c r="E184" s="255"/>
      <c r="F184" s="276" t="s">
        <v>426</v>
      </c>
      <c r="G184" s="255"/>
      <c r="H184" s="255" t="s">
        <v>499</v>
      </c>
      <c r="I184" s="255" t="s">
        <v>500</v>
      </c>
      <c r="J184" s="255"/>
      <c r="K184" s="298"/>
    </row>
    <row r="185" ht="15" customHeight="1">
      <c r="B185" s="277"/>
      <c r="C185" s="255" t="s">
        <v>501</v>
      </c>
      <c r="D185" s="255"/>
      <c r="E185" s="255"/>
      <c r="F185" s="276" t="s">
        <v>426</v>
      </c>
      <c r="G185" s="255"/>
      <c r="H185" s="255" t="s">
        <v>502</v>
      </c>
      <c r="I185" s="255" t="s">
        <v>500</v>
      </c>
      <c r="J185" s="255"/>
      <c r="K185" s="298"/>
    </row>
    <row r="186" ht="15" customHeight="1">
      <c r="B186" s="277"/>
      <c r="C186" s="255" t="s">
        <v>503</v>
      </c>
      <c r="D186" s="255"/>
      <c r="E186" s="255"/>
      <c r="F186" s="276" t="s">
        <v>426</v>
      </c>
      <c r="G186" s="255"/>
      <c r="H186" s="255" t="s">
        <v>504</v>
      </c>
      <c r="I186" s="255" t="s">
        <v>500</v>
      </c>
      <c r="J186" s="255"/>
      <c r="K186" s="298"/>
    </row>
    <row r="187" ht="15" customHeight="1">
      <c r="B187" s="277"/>
      <c r="C187" s="310" t="s">
        <v>505</v>
      </c>
      <c r="D187" s="255"/>
      <c r="E187" s="255"/>
      <c r="F187" s="276" t="s">
        <v>426</v>
      </c>
      <c r="G187" s="255"/>
      <c r="H187" s="255" t="s">
        <v>506</v>
      </c>
      <c r="I187" s="255" t="s">
        <v>507</v>
      </c>
      <c r="J187" s="311" t="s">
        <v>508</v>
      </c>
      <c r="K187" s="298"/>
    </row>
    <row r="188" ht="15" customHeight="1">
      <c r="B188" s="277"/>
      <c r="C188" s="261" t="s">
        <v>39</v>
      </c>
      <c r="D188" s="255"/>
      <c r="E188" s="255"/>
      <c r="F188" s="276" t="s">
        <v>420</v>
      </c>
      <c r="G188" s="255"/>
      <c r="H188" s="251" t="s">
        <v>509</v>
      </c>
      <c r="I188" s="255" t="s">
        <v>510</v>
      </c>
      <c r="J188" s="255"/>
      <c r="K188" s="298"/>
    </row>
    <row r="189" ht="15" customHeight="1">
      <c r="B189" s="277"/>
      <c r="C189" s="261" t="s">
        <v>511</v>
      </c>
      <c r="D189" s="255"/>
      <c r="E189" s="255"/>
      <c r="F189" s="276" t="s">
        <v>420</v>
      </c>
      <c r="G189" s="255"/>
      <c r="H189" s="255" t="s">
        <v>512</v>
      </c>
      <c r="I189" s="255" t="s">
        <v>454</v>
      </c>
      <c r="J189" s="255"/>
      <c r="K189" s="298"/>
    </row>
    <row r="190" ht="15" customHeight="1">
      <c r="B190" s="277"/>
      <c r="C190" s="261" t="s">
        <v>513</v>
      </c>
      <c r="D190" s="255"/>
      <c r="E190" s="255"/>
      <c r="F190" s="276" t="s">
        <v>420</v>
      </c>
      <c r="G190" s="255"/>
      <c r="H190" s="255" t="s">
        <v>514</v>
      </c>
      <c r="I190" s="255" t="s">
        <v>454</v>
      </c>
      <c r="J190" s="255"/>
      <c r="K190" s="298"/>
    </row>
    <row r="191" ht="15" customHeight="1">
      <c r="B191" s="277"/>
      <c r="C191" s="261" t="s">
        <v>515</v>
      </c>
      <c r="D191" s="255"/>
      <c r="E191" s="255"/>
      <c r="F191" s="276" t="s">
        <v>426</v>
      </c>
      <c r="G191" s="255"/>
      <c r="H191" s="255" t="s">
        <v>516</v>
      </c>
      <c r="I191" s="255" t="s">
        <v>454</v>
      </c>
      <c r="J191" s="255"/>
      <c r="K191" s="298"/>
    </row>
    <row r="192" ht="15" customHeight="1">
      <c r="B192" s="304"/>
      <c r="C192" s="312"/>
      <c r="D192" s="286"/>
      <c r="E192" s="286"/>
      <c r="F192" s="286"/>
      <c r="G192" s="286"/>
      <c r="H192" s="286"/>
      <c r="I192" s="286"/>
      <c r="J192" s="286"/>
      <c r="K192" s="305"/>
    </row>
    <row r="193" ht="18.75" customHeight="1">
      <c r="B193" s="251"/>
      <c r="C193" s="255"/>
      <c r="D193" s="255"/>
      <c r="E193" s="255"/>
      <c r="F193" s="276"/>
      <c r="G193" s="255"/>
      <c r="H193" s="255"/>
      <c r="I193" s="255"/>
      <c r="J193" s="255"/>
      <c r="K193" s="251"/>
    </row>
    <row r="194" ht="18.75" customHeight="1">
      <c r="B194" s="251"/>
      <c r="C194" s="255"/>
      <c r="D194" s="255"/>
      <c r="E194" s="255"/>
      <c r="F194" s="276"/>
      <c r="G194" s="255"/>
      <c r="H194" s="255"/>
      <c r="I194" s="255"/>
      <c r="J194" s="255"/>
      <c r="K194" s="251"/>
    </row>
    <row r="195" ht="18.75" customHeight="1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ht="13.5">
      <c r="B196" s="241"/>
      <c r="C196" s="242"/>
      <c r="D196" s="242"/>
      <c r="E196" s="242"/>
      <c r="F196" s="242"/>
      <c r="G196" s="242"/>
      <c r="H196" s="242"/>
      <c r="I196" s="242"/>
      <c r="J196" s="242"/>
      <c r="K196" s="243"/>
    </row>
    <row r="197" ht="21">
      <c r="B197" s="244"/>
      <c r="C197" s="245" t="s">
        <v>517</v>
      </c>
      <c r="D197" s="245"/>
      <c r="E197" s="245"/>
      <c r="F197" s="245"/>
      <c r="G197" s="245"/>
      <c r="H197" s="245"/>
      <c r="I197" s="245"/>
      <c r="J197" s="245"/>
      <c r="K197" s="246"/>
    </row>
    <row r="198" ht="25.5" customHeight="1">
      <c r="B198" s="244"/>
      <c r="C198" s="313" t="s">
        <v>518</v>
      </c>
      <c r="D198" s="313"/>
      <c r="E198" s="313"/>
      <c r="F198" s="313" t="s">
        <v>519</v>
      </c>
      <c r="G198" s="314"/>
      <c r="H198" s="313" t="s">
        <v>520</v>
      </c>
      <c r="I198" s="313"/>
      <c r="J198" s="313"/>
      <c r="K198" s="246"/>
    </row>
    <row r="199" ht="5.25" customHeight="1">
      <c r="B199" s="277"/>
      <c r="C199" s="274"/>
      <c r="D199" s="274"/>
      <c r="E199" s="274"/>
      <c r="F199" s="274"/>
      <c r="G199" s="255"/>
      <c r="H199" s="274"/>
      <c r="I199" s="274"/>
      <c r="J199" s="274"/>
      <c r="K199" s="298"/>
    </row>
    <row r="200" ht="15" customHeight="1">
      <c r="B200" s="277"/>
      <c r="C200" s="255" t="s">
        <v>510</v>
      </c>
      <c r="D200" s="255"/>
      <c r="E200" s="255"/>
      <c r="F200" s="276" t="s">
        <v>40</v>
      </c>
      <c r="G200" s="255"/>
      <c r="H200" s="255" t="s">
        <v>521</v>
      </c>
      <c r="I200" s="255"/>
      <c r="J200" s="255"/>
      <c r="K200" s="298"/>
    </row>
    <row r="201" ht="15" customHeight="1">
      <c r="B201" s="277"/>
      <c r="C201" s="283"/>
      <c r="D201" s="255"/>
      <c r="E201" s="255"/>
      <c r="F201" s="276" t="s">
        <v>41</v>
      </c>
      <c r="G201" s="255"/>
      <c r="H201" s="255" t="s">
        <v>522</v>
      </c>
      <c r="I201" s="255"/>
      <c r="J201" s="255"/>
      <c r="K201" s="298"/>
    </row>
    <row r="202" ht="15" customHeight="1">
      <c r="B202" s="277"/>
      <c r="C202" s="283"/>
      <c r="D202" s="255"/>
      <c r="E202" s="255"/>
      <c r="F202" s="276" t="s">
        <v>44</v>
      </c>
      <c r="G202" s="255"/>
      <c r="H202" s="255" t="s">
        <v>523</v>
      </c>
      <c r="I202" s="255"/>
      <c r="J202" s="255"/>
      <c r="K202" s="298"/>
    </row>
    <row r="203" ht="15" customHeight="1">
      <c r="B203" s="277"/>
      <c r="C203" s="255"/>
      <c r="D203" s="255"/>
      <c r="E203" s="255"/>
      <c r="F203" s="276" t="s">
        <v>42</v>
      </c>
      <c r="G203" s="255"/>
      <c r="H203" s="255" t="s">
        <v>524</v>
      </c>
      <c r="I203" s="255"/>
      <c r="J203" s="255"/>
      <c r="K203" s="298"/>
    </row>
    <row r="204" ht="15" customHeight="1">
      <c r="B204" s="277"/>
      <c r="C204" s="255"/>
      <c r="D204" s="255"/>
      <c r="E204" s="255"/>
      <c r="F204" s="276" t="s">
        <v>43</v>
      </c>
      <c r="G204" s="255"/>
      <c r="H204" s="255" t="s">
        <v>525</v>
      </c>
      <c r="I204" s="255"/>
      <c r="J204" s="255"/>
      <c r="K204" s="298"/>
    </row>
    <row r="205" ht="15" customHeight="1">
      <c r="B205" s="277"/>
      <c r="C205" s="255"/>
      <c r="D205" s="255"/>
      <c r="E205" s="255"/>
      <c r="F205" s="276"/>
      <c r="G205" s="255"/>
      <c r="H205" s="255"/>
      <c r="I205" s="255"/>
      <c r="J205" s="255"/>
      <c r="K205" s="298"/>
    </row>
    <row r="206" ht="15" customHeight="1">
      <c r="B206" s="277"/>
      <c r="C206" s="255" t="s">
        <v>466</v>
      </c>
      <c r="D206" s="255"/>
      <c r="E206" s="255"/>
      <c r="F206" s="276" t="s">
        <v>75</v>
      </c>
      <c r="G206" s="255"/>
      <c r="H206" s="255" t="s">
        <v>526</v>
      </c>
      <c r="I206" s="255"/>
      <c r="J206" s="255"/>
      <c r="K206" s="298"/>
    </row>
    <row r="207" ht="15" customHeight="1">
      <c r="B207" s="277"/>
      <c r="C207" s="283"/>
      <c r="D207" s="255"/>
      <c r="E207" s="255"/>
      <c r="F207" s="276" t="s">
        <v>364</v>
      </c>
      <c r="G207" s="255"/>
      <c r="H207" s="255" t="s">
        <v>365</v>
      </c>
      <c r="I207" s="255"/>
      <c r="J207" s="255"/>
      <c r="K207" s="298"/>
    </row>
    <row r="208" ht="15" customHeight="1">
      <c r="B208" s="277"/>
      <c r="C208" s="255"/>
      <c r="D208" s="255"/>
      <c r="E208" s="255"/>
      <c r="F208" s="276" t="s">
        <v>362</v>
      </c>
      <c r="G208" s="255"/>
      <c r="H208" s="255" t="s">
        <v>527</v>
      </c>
      <c r="I208" s="255"/>
      <c r="J208" s="255"/>
      <c r="K208" s="298"/>
    </row>
    <row r="209" ht="15" customHeight="1">
      <c r="B209" s="315"/>
      <c r="C209" s="283"/>
      <c r="D209" s="283"/>
      <c r="E209" s="283"/>
      <c r="F209" s="276" t="s">
        <v>366</v>
      </c>
      <c r="G209" s="261"/>
      <c r="H209" s="302" t="s">
        <v>367</v>
      </c>
      <c r="I209" s="302"/>
      <c r="J209" s="302"/>
      <c r="K209" s="316"/>
    </row>
    <row r="210" ht="15" customHeight="1">
      <c r="B210" s="315"/>
      <c r="C210" s="283"/>
      <c r="D210" s="283"/>
      <c r="E210" s="283"/>
      <c r="F210" s="276" t="s">
        <v>368</v>
      </c>
      <c r="G210" s="261"/>
      <c r="H210" s="302" t="s">
        <v>528</v>
      </c>
      <c r="I210" s="302"/>
      <c r="J210" s="302"/>
      <c r="K210" s="316"/>
    </row>
    <row r="211" ht="15" customHeight="1">
      <c r="B211" s="315"/>
      <c r="C211" s="283"/>
      <c r="D211" s="283"/>
      <c r="E211" s="283"/>
      <c r="F211" s="317"/>
      <c r="G211" s="261"/>
      <c r="H211" s="318"/>
      <c r="I211" s="318"/>
      <c r="J211" s="318"/>
      <c r="K211" s="316"/>
    </row>
    <row r="212" ht="15" customHeight="1">
      <c r="B212" s="315"/>
      <c r="C212" s="255" t="s">
        <v>490</v>
      </c>
      <c r="D212" s="283"/>
      <c r="E212" s="283"/>
      <c r="F212" s="276">
        <v>1</v>
      </c>
      <c r="G212" s="261"/>
      <c r="H212" s="302" t="s">
        <v>529</v>
      </c>
      <c r="I212" s="302"/>
      <c r="J212" s="302"/>
      <c r="K212" s="316"/>
    </row>
    <row r="213" ht="15" customHeight="1">
      <c r="B213" s="315"/>
      <c r="C213" s="283"/>
      <c r="D213" s="283"/>
      <c r="E213" s="283"/>
      <c r="F213" s="276">
        <v>2</v>
      </c>
      <c r="G213" s="261"/>
      <c r="H213" s="302" t="s">
        <v>530</v>
      </c>
      <c r="I213" s="302"/>
      <c r="J213" s="302"/>
      <c r="K213" s="316"/>
    </row>
    <row r="214" ht="15" customHeight="1">
      <c r="B214" s="315"/>
      <c r="C214" s="283"/>
      <c r="D214" s="283"/>
      <c r="E214" s="283"/>
      <c r="F214" s="276">
        <v>3</v>
      </c>
      <c r="G214" s="261"/>
      <c r="H214" s="302" t="s">
        <v>531</v>
      </c>
      <c r="I214" s="302"/>
      <c r="J214" s="302"/>
      <c r="K214" s="316"/>
    </row>
    <row r="215" ht="15" customHeight="1">
      <c r="B215" s="315"/>
      <c r="C215" s="283"/>
      <c r="D215" s="283"/>
      <c r="E215" s="283"/>
      <c r="F215" s="276">
        <v>4</v>
      </c>
      <c r="G215" s="261"/>
      <c r="H215" s="302" t="s">
        <v>532</v>
      </c>
      <c r="I215" s="302"/>
      <c r="J215" s="302"/>
      <c r="K215" s="316"/>
    </row>
    <row r="216" ht="12.75" customHeight="1">
      <c r="B216" s="319"/>
      <c r="C216" s="320"/>
      <c r="D216" s="320"/>
      <c r="E216" s="320"/>
      <c r="F216" s="320"/>
      <c r="G216" s="320"/>
      <c r="H216" s="320"/>
      <c r="I216" s="320"/>
      <c r="J216" s="320"/>
      <c r="K216" s="321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BARBORAKYKOEFDD\barborakyskova</dc:creator>
  <cp:lastModifiedBy>BARBORAKYKOEFDD\barborakyskova</cp:lastModifiedBy>
  <dcterms:created xsi:type="dcterms:W3CDTF">2017-11-13T13:51:14Z</dcterms:created>
  <dcterms:modified xsi:type="dcterms:W3CDTF">2017-11-13T13:51:24Z</dcterms:modified>
</cp:coreProperties>
</file>